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N:\4_産学官連携推進センター\4-10_地域中核企業創出・支援事業\00_各年度の事業\■R8_ものづくり企業のバイオ・医薬分野参入推進事業\15_補助事業\02_事業実施・公募（作業中）\募集要領_様式1関係\"/>
    </mc:Choice>
  </mc:AlternateContent>
  <xr:revisionPtr revIDLastSave="0" documentId="13_ncr:1_{B6884C28-E22F-4B29-B189-2D159816B197}" xr6:coauthVersionLast="47" xr6:coauthVersionMax="47" xr10:uidLastSave="{00000000-0000-0000-0000-000000000000}"/>
  <bookViews>
    <workbookView xWindow="-23148" yWindow="-3984" windowWidth="23256" windowHeight="12456" tabRatio="772" xr2:uid="{00000000-000D-0000-FFFF-FFFF00000000}"/>
  </bookViews>
  <sheets>
    <sheet name="収支予算書" sheetId="4" r:id="rId1"/>
  </sheets>
  <definedNames>
    <definedName name="_xlnm.Print_Area" localSheetId="0">収支予算書!$A$1:$F$50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4" l="1"/>
  <c r="B44" i="4"/>
  <c r="B33" i="4"/>
  <c r="B32" i="4"/>
  <c r="C19" i="4" l="1"/>
  <c r="D19" i="4" s="1"/>
  <c r="B42" i="4"/>
  <c r="C42" i="4" s="1"/>
  <c r="B30" i="4"/>
  <c r="B14" i="4"/>
  <c r="C45" i="4"/>
  <c r="D45" i="4" s="1"/>
  <c r="B46" i="4"/>
  <c r="C46" i="4" s="1"/>
  <c r="D46" i="4" s="1"/>
  <c r="C44" i="4"/>
  <c r="D44" i="4" s="1"/>
  <c r="B43" i="4"/>
  <c r="C43" i="4" s="1"/>
  <c r="D43" i="4" s="1"/>
  <c r="B47" i="4"/>
  <c r="C47" i="4" s="1"/>
  <c r="D47" i="4" s="1"/>
  <c r="B31" i="4"/>
  <c r="B36" i="4" l="1"/>
  <c r="D42" i="4"/>
  <c r="D48" i="4" s="1"/>
  <c r="C48" i="4"/>
  <c r="C49" i="4" s="1"/>
  <c r="B48" i="4"/>
  <c r="B49" i="4" s="1"/>
  <c r="H46" i="4" l="1"/>
  <c r="D49" i="4"/>
  <c r="H48" i="4"/>
  <c r="C35" i="4"/>
  <c r="D35" i="4" s="1"/>
  <c r="B22" i="4"/>
  <c r="C22" i="4" s="1"/>
  <c r="D22" i="4" s="1"/>
  <c r="C18" i="4" l="1"/>
  <c r="D18" i="4" s="1"/>
  <c r="C16" i="4"/>
  <c r="D16" i="4" s="1"/>
  <c r="C17" i="4"/>
  <c r="D17" i="4" s="1"/>
  <c r="C31" i="4"/>
  <c r="D31" i="4" s="1"/>
  <c r="C30" i="4"/>
  <c r="C21" i="4"/>
  <c r="D21" i="4" s="1"/>
  <c r="C20" i="4"/>
  <c r="D20" i="4" s="1"/>
  <c r="C15" i="4"/>
  <c r="D15" i="4" s="1"/>
  <c r="C14" i="4"/>
  <c r="D14" i="4" s="1"/>
  <c r="C34" i="4"/>
  <c r="D34" i="4" s="1"/>
  <c r="C33" i="4"/>
  <c r="D33" i="4" s="1"/>
  <c r="D30" i="4" l="1"/>
  <c r="C32" i="4"/>
  <c r="D32" i="4" s="1"/>
  <c r="C36" i="4" l="1"/>
  <c r="C37" i="4" s="1"/>
  <c r="C23" i="4" s="1"/>
  <c r="C24" i="4" s="1"/>
  <c r="D36" i="4"/>
  <c r="H34" i="4"/>
  <c r="B37" i="4"/>
  <c r="B23" i="4" s="1"/>
  <c r="B24" i="4" s="1"/>
  <c r="D37" i="4" l="1"/>
  <c r="D23" i="4" s="1"/>
  <c r="H36" i="4"/>
  <c r="B10" i="4"/>
  <c r="D24" i="4" l="1"/>
  <c r="H24" i="4" s="1"/>
  <c r="H17" i="4" l="1"/>
  <c r="H19" i="4"/>
  <c r="H23" i="4"/>
  <c r="H21" i="4"/>
  <c r="B6" i="4"/>
  <c r="B7" i="4" s="1"/>
</calcChain>
</file>

<file path=xl/sharedStrings.xml><?xml version="1.0" encoding="utf-8"?>
<sst xmlns="http://schemas.openxmlformats.org/spreadsheetml/2006/main" count="131" uniqueCount="82">
  <si>
    <t>１．旅　費</t>
    <rPh sb="2" eb="3">
      <t>タビ</t>
    </rPh>
    <rPh sb="4" eb="5">
      <t>ヒ</t>
    </rPh>
    <phoneticPr fontId="5"/>
  </si>
  <si>
    <t>２．通信運搬費</t>
    <rPh sb="2" eb="4">
      <t>ツウシン</t>
    </rPh>
    <rPh sb="4" eb="6">
      <t>ウンパン</t>
    </rPh>
    <rPh sb="6" eb="7">
      <t>ヒ</t>
    </rPh>
    <phoneticPr fontId="5"/>
  </si>
  <si>
    <t>３．消耗品費</t>
    <rPh sb="2" eb="4">
      <t>ショウモウ</t>
    </rPh>
    <rPh sb="4" eb="5">
      <t>ヒン</t>
    </rPh>
    <rPh sb="5" eb="6">
      <t>ヒ</t>
    </rPh>
    <phoneticPr fontId="5"/>
  </si>
  <si>
    <t>共同研究費支出 合 計</t>
    <rPh sb="0" eb="2">
      <t>キョウドウ</t>
    </rPh>
    <rPh sb="2" eb="4">
      <t>ケンキュウ</t>
    </rPh>
    <rPh sb="4" eb="5">
      <t>ヒ</t>
    </rPh>
    <rPh sb="5" eb="7">
      <t>シシュツ</t>
    </rPh>
    <rPh sb="8" eb="9">
      <t>ア</t>
    </rPh>
    <rPh sb="10" eb="11">
      <t>ケイ</t>
    </rPh>
    <phoneticPr fontId="5"/>
  </si>
  <si>
    <t>７．外注費</t>
    <rPh sb="2" eb="4">
      <t>ガイチュウ</t>
    </rPh>
    <phoneticPr fontId="5"/>
  </si>
  <si>
    <t>８．収支予算書</t>
    <rPh sb="2" eb="4">
      <t>シュウシ</t>
    </rPh>
    <rPh sb="4" eb="7">
      <t>ヨサンショ</t>
    </rPh>
    <phoneticPr fontId="5"/>
  </si>
  <si>
    <t>（２）支出</t>
    <rPh sb="3" eb="5">
      <t>シシュツ</t>
    </rPh>
    <phoneticPr fontId="2"/>
  </si>
  <si>
    <t>補助対象経費区分</t>
    <rPh sb="0" eb="4">
      <t>ホジョタイショウ</t>
    </rPh>
    <rPh sb="4" eb="6">
      <t>ケイヒ</t>
    </rPh>
    <rPh sb="6" eb="8">
      <t>クブン</t>
    </rPh>
    <phoneticPr fontId="2"/>
  </si>
  <si>
    <t>Ａ：補助事業に
要する経費
（消費税込み
の額）</t>
    <phoneticPr fontId="2"/>
  </si>
  <si>
    <t>（単位：円）</t>
    <rPh sb="1" eb="3">
      <t>タンイ</t>
    </rPh>
    <rPh sb="4" eb="5">
      <t>エン</t>
    </rPh>
    <phoneticPr fontId="2"/>
  </si>
  <si>
    <t>補助金</t>
    <rPh sb="0" eb="3">
      <t>ホジョキン</t>
    </rPh>
    <phoneticPr fontId="2"/>
  </si>
  <si>
    <t>自己資金</t>
    <rPh sb="0" eb="4">
      <t>ジコシキン</t>
    </rPh>
    <phoneticPr fontId="2"/>
  </si>
  <si>
    <t>借入金</t>
    <rPh sb="0" eb="3">
      <t>カリイレキン</t>
    </rPh>
    <phoneticPr fontId="2"/>
  </si>
  <si>
    <t>５．リース・レンタル費</t>
    <rPh sb="10" eb="11">
      <t>ヒ</t>
    </rPh>
    <phoneticPr fontId="5"/>
  </si>
  <si>
    <t>下記、共同研究先経費を参照</t>
    <rPh sb="0" eb="2">
      <t>カキ</t>
    </rPh>
    <rPh sb="3" eb="10">
      <t>キョウドウケンキュウサキケイヒ</t>
    </rPh>
    <rPh sb="11" eb="13">
      <t>サンショウ</t>
    </rPh>
    <phoneticPr fontId="2"/>
  </si>
  <si>
    <t>合　計</t>
    <rPh sb="0" eb="1">
      <t>ゴウ</t>
    </rPh>
    <rPh sb="2" eb="3">
      <t>ケイ</t>
    </rPh>
    <phoneticPr fontId="2"/>
  </si>
  <si>
    <t>備　考</t>
    <rPh sb="0" eb="1">
      <t>ビ</t>
    </rPh>
    <rPh sb="2" eb="3">
      <t>コウ</t>
    </rPh>
    <phoneticPr fontId="6"/>
  </si>
  <si>
    <t>金　額</t>
    <rPh sb="0" eb="1">
      <t>キン</t>
    </rPh>
    <rPh sb="2" eb="3">
      <t>ガク</t>
    </rPh>
    <phoneticPr fontId="2"/>
  </si>
  <si>
    <t>区　分</t>
    <rPh sb="0" eb="1">
      <t>ク</t>
    </rPh>
    <rPh sb="2" eb="3">
      <t>ブン</t>
    </rPh>
    <phoneticPr fontId="2"/>
  </si>
  <si>
    <t>成形プレス　　　    50,000円×10月＝500,000円
大型混錬器　　　    40,000円×10月＝400,000円</t>
    <phoneticPr fontId="2"/>
  </si>
  <si>
    <t>宅急便代　　　        1,500円×10回＝15,000円</t>
    <phoneticPr fontId="2"/>
  </si>
  <si>
    <t>展示会での情報収集等</t>
    <rPh sb="0" eb="3">
      <t>テンジカイ</t>
    </rPh>
    <rPh sb="5" eb="10">
      <t>ジョウホウシュウシュウトウ</t>
    </rPh>
    <phoneticPr fontId="2"/>
  </si>
  <si>
    <t>試料送付</t>
    <rPh sb="0" eb="2">
      <t>シリョウ</t>
    </rPh>
    <rPh sb="2" eb="4">
      <t>ソウフ</t>
    </rPh>
    <phoneticPr fontId="2"/>
  </si>
  <si>
    <t>10か月</t>
    <rPh sb="3" eb="4">
      <t>ゲツ</t>
    </rPh>
    <phoneticPr fontId="2"/>
  </si>
  <si>
    <t>学会参加等</t>
    <rPh sb="0" eb="5">
      <t>ガッカイサンカトウ</t>
    </rPh>
    <phoneticPr fontId="2"/>
  </si>
  <si>
    <t>その他（　　　）</t>
    <rPh sb="2" eb="3">
      <t>タ</t>
    </rPh>
    <phoneticPr fontId="2"/>
  </si>
  <si>
    <t>Ｂ：補助対象
経費
 （消費税抜きの額）</t>
    <phoneticPr fontId="6"/>
  </si>
  <si>
    <t>４．機械装置等備品・
　　工具器具費</t>
    <rPh sb="2" eb="9">
      <t>キカイソウチトウビヒン</t>
    </rPh>
    <rPh sb="13" eb="15">
      <t>コウグ</t>
    </rPh>
    <rPh sb="15" eb="17">
      <t>キグ</t>
    </rPh>
    <rPh sb="17" eb="18">
      <t>ヒ</t>
    </rPh>
    <phoneticPr fontId="5"/>
  </si>
  <si>
    <t>謝金　　　　　　　　  30,000円×2回＝60,000円
旅費(富山-東京日帰り) 26,500円×2回＝53,000円</t>
    <phoneticPr fontId="2"/>
  </si>
  <si>
    <t>備　考</t>
    <rPh sb="0" eb="1">
      <t>ビ</t>
    </rPh>
    <rPh sb="2" eb="3">
      <t>コウ</t>
    </rPh>
    <phoneticPr fontId="2"/>
  </si>
  <si>
    <t>（１）収入</t>
    <rPh sb="3" eb="5">
      <t>シュウニュウ</t>
    </rPh>
    <phoneticPr fontId="2"/>
  </si>
  <si>
    <t>試作品加工          80,000円×２個＝160,000円
・・・・・・　　　 ・・・・×・・＝・・・・円</t>
    <rPh sb="0" eb="2">
      <t>シサク</t>
    </rPh>
    <rPh sb="2" eb="3">
      <t>ヒン</t>
    </rPh>
    <rPh sb="3" eb="5">
      <t>カコウ</t>
    </rPh>
    <phoneticPr fontId="2"/>
  </si>
  <si>
    <t>Ａの算出基礎
（消費税込み単価×数量）</t>
    <rPh sb="2" eb="4">
      <t>サンシュツ</t>
    </rPh>
    <rPh sb="8" eb="10">
      <t>ショウヒ</t>
    </rPh>
    <rPh sb="10" eb="12">
      <t>ゼイコ</t>
    </rPh>
    <rPh sb="13" eb="15">
      <t>タンカ</t>
    </rPh>
    <rPh sb="16" eb="18">
      <t>スウリョウ</t>
    </rPh>
    <phoneticPr fontId="6"/>
  </si>
  <si>
    <t>比率</t>
    <rPh sb="0" eb="2">
      <t>ヒリツ</t>
    </rPh>
    <phoneticPr fontId="2"/>
  </si>
  <si>
    <t>Ｃ：補助金
交付申請額
（Ｂ×2/3以内
又は10/10以内）</t>
    <rPh sb="18" eb="20">
      <t>イナイ</t>
    </rPh>
    <rPh sb="28" eb="30">
      <t>イナイ</t>
    </rPh>
    <phoneticPr fontId="6"/>
  </si>
  <si>
    <t>　特許出願弁理士費用　　　　　　　 ・・・・・円</t>
    <rPh sb="1" eb="8">
      <t>トッキョシュツガンベンリシ</t>
    </rPh>
    <rPh sb="8" eb="10">
      <t>ヒヨウ</t>
    </rPh>
    <rPh sb="23" eb="24">
      <t>エン</t>
    </rPh>
    <phoneticPr fontId="2"/>
  </si>
  <si>
    <t>９．共同研究費</t>
    <rPh sb="2" eb="4">
      <t>キョウドウ</t>
    </rPh>
    <rPh sb="4" eb="6">
      <t>ケンキュウ</t>
    </rPh>
    <rPh sb="6" eb="7">
      <t>ヒ</t>
    </rPh>
    <phoneticPr fontId="5"/>
  </si>
  <si>
    <t>５．外注費</t>
    <rPh sb="2" eb="4">
      <t>ガイチュウ</t>
    </rPh>
    <phoneticPr fontId="5"/>
  </si>
  <si>
    <t>６．知的財産権関連経費</t>
    <rPh sb="2" eb="7">
      <t>チテキザイサンケン</t>
    </rPh>
    <rPh sb="7" eb="11">
      <t>カンレンケイヒ</t>
    </rPh>
    <phoneticPr fontId="2"/>
  </si>
  <si>
    <t>宅急便代        　    1,500円×10回＝15,000円</t>
    <phoneticPr fontId="2"/>
  </si>
  <si>
    <t>直接経費合計額（1.～6.)の10%以内</t>
    <rPh sb="18" eb="20">
      <t>イナイ</t>
    </rPh>
    <phoneticPr fontId="2"/>
  </si>
  <si>
    <t>⇔</t>
    <phoneticPr fontId="2"/>
  </si>
  <si>
    <t>経費区分</t>
    <rPh sb="0" eb="4">
      <t>ケイヒクブン</t>
    </rPh>
    <phoneticPr fontId="2"/>
  </si>
  <si>
    <t>合計（補助金総額）</t>
    <rPh sb="0" eb="2">
      <t>ゴウケイ</t>
    </rPh>
    <rPh sb="3" eb="6">
      <t>ホジョキン</t>
    </rPh>
    <rPh sb="6" eb="8">
      <t>ソウガク</t>
    </rPh>
    <phoneticPr fontId="2"/>
  </si>
  <si>
    <t>Ｃ：補助金
交付申請額
（Ｂ×2/3以内
）</t>
    <rPh sb="18" eb="20">
      <t>イナイ</t>
    </rPh>
    <phoneticPr fontId="6"/>
  </si>
  <si>
    <t>共同研究先経費（富山県内の大学・公設試：○○）　【補助金交付申請額：10/10以内】</t>
    <rPh sb="0" eb="2">
      <t>キョウドウ</t>
    </rPh>
    <rPh sb="2" eb="5">
      <t>ケンキュウサキ</t>
    </rPh>
    <rPh sb="5" eb="7">
      <t>ケイヒ</t>
    </rPh>
    <rPh sb="8" eb="12">
      <t>トヤマケンナイ</t>
    </rPh>
    <rPh sb="13" eb="15">
      <t>ダイガク</t>
    </rPh>
    <rPh sb="16" eb="19">
      <t>コウセツシ</t>
    </rPh>
    <rPh sb="25" eb="28">
      <t>ホジョキン</t>
    </rPh>
    <rPh sb="28" eb="30">
      <t>コウフ</t>
    </rPh>
    <rPh sb="30" eb="33">
      <t>シンセイガク</t>
    </rPh>
    <rPh sb="39" eb="41">
      <t>イナイ</t>
    </rPh>
    <phoneticPr fontId="2"/>
  </si>
  <si>
    <t>共同研究先経費（富山県外の大学・公設試：○○）【補助金交付申請額：2/3以内】　</t>
    <rPh sb="0" eb="2">
      <t>キョウドウ</t>
    </rPh>
    <rPh sb="2" eb="5">
      <t>ケンキュウサキ</t>
    </rPh>
    <rPh sb="5" eb="7">
      <t>ケイヒ</t>
    </rPh>
    <rPh sb="8" eb="12">
      <t>トヤマケンガイ</t>
    </rPh>
    <rPh sb="13" eb="15">
      <t>ダイガク</t>
    </rPh>
    <rPh sb="16" eb="19">
      <t>コウセツシ</t>
    </rPh>
    <phoneticPr fontId="2"/>
  </si>
  <si>
    <t>補助対象経費区分</t>
    <rPh sb="0" eb="4">
      <t>ホジョタイショウ</t>
    </rPh>
    <rPh sb="4" eb="8">
      <t>ケイヒクブン</t>
    </rPh>
    <phoneticPr fontId="2"/>
  </si>
  <si>
    <t>県外（東京等）  30,000円×1人×2回＝60,000円
県内 　　　　  　3,000円×1人×5回＝75,000円</t>
    <phoneticPr fontId="2"/>
  </si>
  <si>
    <t>県外（東京等）  30,000円×1人×2回＝60,000円
県内 　　　　  　3,000円×1人×5回＝15,000円</t>
    <phoneticPr fontId="2"/>
  </si>
  <si>
    <t>チェックポイント
（Ｃ：補助金交付申請額）</t>
    <phoneticPr fontId="2"/>
  </si>
  <si>
    <t>補助金上限額
（補助金総額の1/2以内）</t>
    <rPh sb="0" eb="2">
      <t>ホジョ</t>
    </rPh>
    <rPh sb="2" eb="3">
      <t>キン</t>
    </rPh>
    <rPh sb="3" eb="6">
      <t>ジョウゲンガク</t>
    </rPh>
    <rPh sb="8" eb="11">
      <t>ホジョキン</t>
    </rPh>
    <rPh sb="11" eb="13">
      <t>ソウガク</t>
    </rPh>
    <rPh sb="17" eb="19">
      <t>イナイ</t>
    </rPh>
    <phoneticPr fontId="2"/>
  </si>
  <si>
    <t>補助金上限額
（補助金総額の1/3以内）</t>
    <rPh sb="0" eb="2">
      <t>ホジョ</t>
    </rPh>
    <rPh sb="2" eb="3">
      <t>キン</t>
    </rPh>
    <rPh sb="3" eb="6">
      <t>ジョウゲンガク</t>
    </rPh>
    <rPh sb="8" eb="11">
      <t>ホジョキン</t>
    </rPh>
    <rPh sb="11" eb="13">
      <t>ソウガク</t>
    </rPh>
    <rPh sb="17" eb="19">
      <t>イナイ</t>
    </rPh>
    <phoneticPr fontId="2"/>
  </si>
  <si>
    <t>金属粉末材料（○○   3,000円×50kg＝150,000円
触媒（△△△－□□    2,000円×50g＝100,000円
天秤計　　　　　    　30,000円×1個＝30,000円
・・・・・・　　   ・・・・×・・＝・・・・円
・・・・・・　　   ・・・・×・・＝・・・・円</t>
    <rPh sb="66" eb="68">
      <t>テンビン</t>
    </rPh>
    <phoneticPr fontId="2"/>
  </si>
  <si>
    <t>県外（東京等）  30,000円×1人×2回＝60,000円
県内　　　 　  3,000円×1人×10回＝ 30,000円</t>
    <phoneticPr fontId="2"/>
  </si>
  <si>
    <t>・大学（○○）
・公設試（○○）</t>
    <rPh sb="1" eb="3">
      <t>ダイガク</t>
    </rPh>
    <rPh sb="9" eb="12">
      <t>コウセツシ</t>
    </rPh>
    <phoneticPr fontId="2"/>
  </si>
  <si>
    <t>※補助金上限額を超える場合は「Ｃ：補助金交付申請額」を減額調整してください。</t>
    <rPh sb="1" eb="3">
      <t>ホジョ</t>
    </rPh>
    <rPh sb="3" eb="4">
      <t>キン</t>
    </rPh>
    <rPh sb="4" eb="7">
      <t>ジョウゲンガク</t>
    </rPh>
    <rPh sb="8" eb="9">
      <t>コ</t>
    </rPh>
    <rPh sb="11" eb="13">
      <t>バアイ</t>
    </rPh>
    <rPh sb="27" eb="31">
      <t>ゲンガクチョウセイ</t>
    </rPh>
    <phoneticPr fontId="2"/>
  </si>
  <si>
    <t>４．機械装置等備品・工具器具費</t>
    <rPh sb="2" eb="9">
      <t>キカイソウチトウビヒン</t>
    </rPh>
    <rPh sb="10" eb="12">
      <t>コウグ</t>
    </rPh>
    <rPh sb="12" eb="14">
      <t>キグ</t>
    </rPh>
    <rPh sb="14" eb="15">
      <t>ヒ</t>
    </rPh>
    <phoneticPr fontId="5"/>
  </si>
  <si>
    <t>６．ソフトウェア開発費</t>
    <rPh sb="8" eb="11">
      <t>カイハツヒ</t>
    </rPh>
    <phoneticPr fontId="5"/>
  </si>
  <si>
    <t>８．外注費</t>
    <rPh sb="2" eb="4">
      <t>ガイチュウ</t>
    </rPh>
    <phoneticPr fontId="5"/>
  </si>
  <si>
    <t>９．知的財産権関連経費</t>
    <rPh sb="2" eb="7">
      <t>チテキザイサンケン</t>
    </rPh>
    <rPh sb="7" eb="11">
      <t>カンレンケイヒ</t>
    </rPh>
    <phoneticPr fontId="2"/>
  </si>
  <si>
    <t>〇等級単価適用者(日給･時給制以外の健保加入者)　　
3,280円(労務費単価)×100時間(従事時間)=328,000円
〇個別単価適用者(日給制･時給制の者すべて)
2,000円(労務費単価)×100時間(従事時間)=200,000円
〇月給単価適用者(年俸者･月給制の健保非加入者)
2,560円(労務費単価)×100時間(従事時間)=256,000円</t>
    <rPh sb="1" eb="3">
      <t>トウキュウ</t>
    </rPh>
    <rPh sb="3" eb="5">
      <t>タンカ</t>
    </rPh>
    <rPh sb="5" eb="8">
      <t>テキヨウシャ</t>
    </rPh>
    <rPh sb="9" eb="11">
      <t>ニッキュウ</t>
    </rPh>
    <rPh sb="12" eb="17">
      <t>ジキュウセイイガイ</t>
    </rPh>
    <rPh sb="18" eb="23">
      <t>ケンポカニュウシャ</t>
    </rPh>
    <rPh sb="32" eb="33">
      <t>エン</t>
    </rPh>
    <rPh sb="34" eb="39">
      <t>ロウムヒタンカ</t>
    </rPh>
    <rPh sb="44" eb="46">
      <t>ジカン</t>
    </rPh>
    <rPh sb="47" eb="51">
      <t>ジュウジジカン</t>
    </rPh>
    <rPh sb="60" eb="61">
      <t>エン</t>
    </rPh>
    <rPh sb="63" eb="67">
      <t>コベツタンカ</t>
    </rPh>
    <rPh sb="67" eb="70">
      <t>テキヨウシャ</t>
    </rPh>
    <rPh sb="71" eb="74">
      <t>ニッキュウセイ</t>
    </rPh>
    <rPh sb="75" eb="77">
      <t>ジキュウ</t>
    </rPh>
    <rPh sb="77" eb="78">
      <t>セイ</t>
    </rPh>
    <rPh sb="79" eb="80">
      <t>モノ</t>
    </rPh>
    <rPh sb="90" eb="91">
      <t>エン</t>
    </rPh>
    <rPh sb="92" eb="97">
      <t>ロウムヒタンカ</t>
    </rPh>
    <rPh sb="102" eb="104">
      <t>ジカン</t>
    </rPh>
    <rPh sb="105" eb="109">
      <t>ジュウジジカン</t>
    </rPh>
    <rPh sb="118" eb="119">
      <t>エン</t>
    </rPh>
    <rPh sb="121" eb="128">
      <t>ゲッキュウタンカテキヨウシャ</t>
    </rPh>
    <rPh sb="129" eb="131">
      <t>ネンポウ</t>
    </rPh>
    <rPh sb="131" eb="132">
      <t>シャ</t>
    </rPh>
    <rPh sb="133" eb="136">
      <t>ゲッキュウセイ</t>
    </rPh>
    <phoneticPr fontId="2"/>
  </si>
  <si>
    <t>補助金上限額
（補助金総額の2/3以内）</t>
    <rPh sb="0" eb="2">
      <t>ホジョ</t>
    </rPh>
    <rPh sb="2" eb="3">
      <t>キン</t>
    </rPh>
    <rPh sb="3" eb="6">
      <t>ジョウゲンガク</t>
    </rPh>
    <rPh sb="8" eb="11">
      <t>ホジョキン</t>
    </rPh>
    <rPh sb="11" eb="13">
      <t>ソウガク</t>
    </rPh>
    <rPh sb="17" eb="19">
      <t>イナイ</t>
    </rPh>
    <phoneticPr fontId="2"/>
  </si>
  <si>
    <t>補助金上限額
（直接経費合計額の1/2以内）</t>
    <rPh sb="0" eb="2">
      <t>ホジョ</t>
    </rPh>
    <rPh sb="2" eb="3">
      <t>キン</t>
    </rPh>
    <rPh sb="3" eb="6">
      <t>ジョウゲンガク</t>
    </rPh>
    <rPh sb="8" eb="12">
      <t>チョクセツケイヒ</t>
    </rPh>
    <rPh sb="12" eb="15">
      <t>ゴウケイガク</t>
    </rPh>
    <rPh sb="19" eb="21">
      <t>イナイ</t>
    </rPh>
    <phoneticPr fontId="2"/>
  </si>
  <si>
    <t>７．一般管理費</t>
    <rPh sb="2" eb="6">
      <t>イッパンカンリ</t>
    </rPh>
    <rPh sb="6" eb="7">
      <t>ヒ</t>
    </rPh>
    <phoneticPr fontId="5"/>
  </si>
  <si>
    <t>補助金上限額
（直接経費合計額の10%以内）</t>
    <rPh sb="0" eb="2">
      <t>ホジョ</t>
    </rPh>
    <rPh sb="2" eb="3">
      <t>キン</t>
    </rPh>
    <rPh sb="3" eb="6">
      <t>ジョウゲンガク</t>
    </rPh>
    <rPh sb="8" eb="12">
      <t>チョクセツケイヒ</t>
    </rPh>
    <rPh sb="12" eb="15">
      <t>ゴウケイガク</t>
    </rPh>
    <rPh sb="19" eb="21">
      <t>イナイ</t>
    </rPh>
    <phoneticPr fontId="2"/>
  </si>
  <si>
    <t>10．共同研究費</t>
    <rPh sb="3" eb="5">
      <t>キョウドウ</t>
    </rPh>
    <rPh sb="5" eb="7">
      <t>ケンキュウ</t>
    </rPh>
    <rPh sb="7" eb="8">
      <t>ヒ</t>
    </rPh>
    <phoneticPr fontId="5"/>
  </si>
  <si>
    <t>Ｃ：補助金
交付申請額
（Ｂ×10/10以内）</t>
    <rPh sb="20" eb="22">
      <t>イナイ</t>
    </rPh>
    <phoneticPr fontId="6"/>
  </si>
  <si>
    <t>４．リース・レンタル費</t>
    <rPh sb="10" eb="11">
      <t>ヒ</t>
    </rPh>
    <phoneticPr fontId="5"/>
  </si>
  <si>
    <t>７．一般管理費</t>
    <rPh sb="2" eb="4">
      <t>イッパン</t>
    </rPh>
    <rPh sb="4" eb="6">
      <t>カンリ</t>
    </rPh>
    <rPh sb="6" eb="7">
      <t>ヒ</t>
    </rPh>
    <phoneticPr fontId="5"/>
  </si>
  <si>
    <t>７．専門家等謝金・旅費</t>
    <rPh sb="2" eb="5">
      <t>センモンカ</t>
    </rPh>
    <rPh sb="5" eb="6">
      <t>トウ</t>
    </rPh>
    <rPh sb="6" eb="8">
      <t>シャキン</t>
    </rPh>
    <rPh sb="9" eb="11">
      <t>リョヒ</t>
    </rPh>
    <phoneticPr fontId="5"/>
  </si>
  <si>
    <t>金属粉末材料（○○   3,000円×50kg＝150,000円
天秤計　　　　　    　30,000円×1個＝30,000円
・・・・・・　　   ・・・・×・・＝・・・・円</t>
    <rPh sb="33" eb="35">
      <t>テンビン</t>
    </rPh>
    <phoneticPr fontId="2"/>
  </si>
  <si>
    <t>ボールミル      　　20,000円×5月＝100,000円
・・・・・・　　　 ・・・・×・・＝・・・・円</t>
    <phoneticPr fontId="2"/>
  </si>
  <si>
    <t>5か月</t>
    <rPh sb="2" eb="3">
      <t>ゲツ</t>
    </rPh>
    <phoneticPr fontId="2"/>
  </si>
  <si>
    <t>触媒（△△△－□□    2,000円×50g＝100,000円
天秤計　　　　　    　30,000円×1個＝30,000円
・・・・・・　　   ・・・・×・・＝・・・・円</t>
    <rPh sb="33" eb="35">
      <t>テンビン</t>
    </rPh>
    <phoneticPr fontId="2"/>
  </si>
  <si>
    <t>実態顕微鏡　　　 350,000円×1個＝350,000円
表面温度計　   　   200,000円×1個＝200,000円
・・・・・・　　   ・・・・×・・＝・・・・円
・・・・・・　　   ・・・・×・・＝・・・・円</t>
    <rPh sb="0" eb="2">
      <t>ジッタイ</t>
    </rPh>
    <rPh sb="2" eb="5">
      <t>ケンビキョウ</t>
    </rPh>
    <rPh sb="16" eb="17">
      <t>エン</t>
    </rPh>
    <rPh sb="19" eb="20">
      <t>コ</t>
    </rPh>
    <rPh sb="28" eb="29">
      <t>エン</t>
    </rPh>
    <phoneticPr fontId="2"/>
  </si>
  <si>
    <t>試作品加工　　　    400,000円×1式＝400,000円
分析試験　　　　　　400,000円×1式＝400,000円
・・・・・・　　   ・・・・×・・＝・・・・円</t>
    <rPh sb="0" eb="5">
      <t>シサクヒンカコウ</t>
    </rPh>
    <rPh sb="33" eb="37">
      <t>ブンセキシケン</t>
    </rPh>
    <rPh sb="50" eb="51">
      <t>エン</t>
    </rPh>
    <rPh sb="53" eb="54">
      <t>シキ</t>
    </rPh>
    <phoneticPr fontId="2"/>
  </si>
  <si>
    <t>※別に定める「従事時間見積表」「職務経歴書」も併せて提出してください。</t>
    <rPh sb="1" eb="2">
      <t>ベツ</t>
    </rPh>
    <rPh sb="3" eb="4">
      <t>サダ</t>
    </rPh>
    <rPh sb="7" eb="9">
      <t>ジュウジ</t>
    </rPh>
    <rPh sb="9" eb="11">
      <t>ジカン</t>
    </rPh>
    <rPh sb="11" eb="13">
      <t>ミツモリ</t>
    </rPh>
    <rPh sb="13" eb="14">
      <t>ヒョウ</t>
    </rPh>
    <rPh sb="16" eb="21">
      <t>ショクムケイレキショ</t>
    </rPh>
    <rPh sb="23" eb="24">
      <t>アワ</t>
    </rPh>
    <rPh sb="26" eb="28">
      <t>テイシュツ</t>
    </rPh>
    <phoneticPr fontId="2"/>
  </si>
  <si>
    <t>（別紙１の別添）</t>
    <rPh sb="1" eb="3">
      <t>ベッシ</t>
    </rPh>
    <rPh sb="5" eb="7">
      <t>ベッテン</t>
    </rPh>
    <phoneticPr fontId="2"/>
  </si>
  <si>
    <t>補助金上限額
（補助金総額が300万円以内）</t>
    <rPh sb="0" eb="3">
      <t>ホジョキン</t>
    </rPh>
    <rPh sb="3" eb="6">
      <t>ジョウゲンガク</t>
    </rPh>
    <rPh sb="8" eb="11">
      <t>ホジョキン</t>
    </rPh>
    <rPh sb="11" eb="13">
      <t>ソウガク</t>
    </rPh>
    <rPh sb="17" eb="19">
      <t>マンエン</t>
    </rPh>
    <rPh sb="19" eb="21">
      <t>イナイ</t>
    </rPh>
    <phoneticPr fontId="2"/>
  </si>
  <si>
    <t>（令和8年度）</t>
    <rPh sb="1" eb="3">
      <t>レイワ</t>
    </rPh>
    <rPh sb="4" eb="6">
      <t>ネンド</t>
    </rPh>
    <phoneticPr fontId="2"/>
  </si>
  <si>
    <r>
      <rPr>
        <sz val="12"/>
        <color rgb="FF00B0F0"/>
        <rFont val="ＭＳ 明朝"/>
        <family val="1"/>
        <charset val="128"/>
      </rPr>
      <t>〇〇〇〇〇〇</t>
    </r>
    <r>
      <rPr>
        <sz val="12"/>
        <rFont val="ＭＳ 明朝"/>
        <family val="1"/>
        <charset val="128"/>
      </rPr>
      <t>株式会社</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</si>
</sst>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sz val="6"/>
      <name val="ＭＳ Ｐゴシック"/>
      <family val="2"/>
      <charset val="128"/>
      <scheme val="minor"/>
    </font>
    <font>
      <sz val="11"/>
      <color theme="1"/>
      <name val="ＭＳ Ｐゴシック"/>
      <family val="2"/>
      <scheme val="minor"/>
    </font>
    <font>
      <sz val="10"/>
      <name val="ＭＳ 明朝"/>
      <family val="1"/>
      <charset val="128"/>
    </font>
    <font>
      <sz val="16"/>
      <name val="ＭＳ 明朝"/>
      <family val="1"/>
      <charset val="128"/>
    </font>
    <font>
      <u/>
      <sz val="10"/>
      <name val="ＭＳ 明朝"/>
      <family val="1"/>
      <charset val="128"/>
    </font>
    <font>
      <sz val="12"/>
      <color rgb="FF00B0F0"/>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diagonalUp="1">
      <left style="medium">
        <color indexed="64"/>
      </left>
      <right/>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right style="medium">
        <color indexed="64"/>
      </right>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medium">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s>
  <cellStyleXfs count="7">
    <xf numFmtId="0" fontId="0" fillId="0" borderId="0"/>
    <xf numFmtId="38" fontId="3" fillId="0" borderId="0" applyFont="0" applyFill="0" applyBorder="0" applyAlignment="0" applyProtection="0"/>
    <xf numFmtId="0" fontId="3" fillId="0" borderId="0"/>
    <xf numFmtId="0" fontId="1" fillId="0" borderId="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68">
    <xf numFmtId="0" fontId="0" fillId="0" borderId="0" xfId="0"/>
    <xf numFmtId="0" fontId="4" fillId="0" borderId="0" xfId="0" applyFont="1" applyAlignment="1">
      <alignment vertical="center"/>
    </xf>
    <xf numFmtId="38" fontId="4" fillId="0" borderId="0" xfId="1" applyFont="1" applyAlignment="1">
      <alignment vertical="center"/>
    </xf>
    <xf numFmtId="0" fontId="4" fillId="0" borderId="0" xfId="0" applyFont="1" applyAlignment="1">
      <alignment horizontal="center" vertical="center"/>
    </xf>
    <xf numFmtId="38" fontId="4" fillId="0" borderId="0" xfId="1" applyFont="1" applyAlignment="1">
      <alignment horizontal="right" vertical="center"/>
    </xf>
    <xf numFmtId="0" fontId="4" fillId="0" borderId="0" xfId="0" applyFont="1" applyAlignment="1">
      <alignment horizontal="right" vertical="center"/>
    </xf>
    <xf numFmtId="38" fontId="4" fillId="0" borderId="1" xfId="5" applyFont="1" applyBorder="1" applyAlignment="1">
      <alignment vertical="center"/>
    </xf>
    <xf numFmtId="38" fontId="4" fillId="0" borderId="1" xfId="5" applyFont="1" applyBorder="1" applyAlignment="1">
      <alignment horizontal="right" vertical="center"/>
    </xf>
    <xf numFmtId="0" fontId="8" fillId="0" borderId="1" xfId="0" applyFont="1" applyBorder="1" applyAlignment="1">
      <alignment horizontal="right" vertical="center" wrapText="1"/>
    </xf>
    <xf numFmtId="0" fontId="8" fillId="0" borderId="1" xfId="0" applyFont="1" applyBorder="1" applyAlignment="1">
      <alignment horizontal="right" vertical="center"/>
    </xf>
    <xf numFmtId="38" fontId="4" fillId="0" borderId="0" xfId="0" applyNumberFormat="1" applyFont="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vertical="center"/>
    </xf>
    <xf numFmtId="0" fontId="8" fillId="0" borderId="12" xfId="0" applyFont="1" applyBorder="1" applyAlignment="1">
      <alignment vertical="center" wrapText="1"/>
    </xf>
    <xf numFmtId="0" fontId="8" fillId="0" borderId="12" xfId="0" applyFont="1" applyBorder="1" applyAlignment="1">
      <alignment vertical="center"/>
    </xf>
    <xf numFmtId="0" fontId="4" fillId="0" borderId="8" xfId="0" applyFont="1" applyBorder="1" applyAlignment="1">
      <alignment vertical="center" wrapText="1"/>
    </xf>
    <xf numFmtId="0" fontId="9" fillId="0" borderId="0" xfId="0" applyFont="1" applyAlignment="1">
      <alignment horizontal="center" vertical="center"/>
    </xf>
    <xf numFmtId="0" fontId="4" fillId="0" borderId="31" xfId="0" applyFont="1" applyBorder="1" applyAlignment="1">
      <alignment horizontal="left" vertical="center" shrinkToFit="1"/>
    </xf>
    <xf numFmtId="38" fontId="4" fillId="0" borderId="32" xfId="5" applyFont="1" applyBorder="1" applyAlignment="1">
      <alignment vertical="center"/>
    </xf>
    <xf numFmtId="38" fontId="4" fillId="0" borderId="32" xfId="5" applyFont="1" applyBorder="1" applyAlignment="1">
      <alignment horizontal="right" vertical="center"/>
    </xf>
    <xf numFmtId="0" fontId="8" fillId="0" borderId="33" xfId="0" applyFont="1" applyBorder="1" applyAlignment="1">
      <alignment vertical="center"/>
    </xf>
    <xf numFmtId="0" fontId="4" fillId="0" borderId="34" xfId="0" applyFont="1" applyBorder="1" applyAlignment="1">
      <alignment horizontal="left" vertical="center" shrinkToFit="1"/>
    </xf>
    <xf numFmtId="38" fontId="4" fillId="0" borderId="35" xfId="5" applyFont="1" applyBorder="1" applyAlignment="1">
      <alignment horizontal="right" vertical="center"/>
    </xf>
    <xf numFmtId="0" fontId="8" fillId="0" borderId="36" xfId="0" applyFont="1" applyBorder="1" applyAlignment="1">
      <alignment vertical="center"/>
    </xf>
    <xf numFmtId="0" fontId="4" fillId="0" borderId="31" xfId="0" applyFont="1" applyBorder="1" applyAlignment="1">
      <alignment horizontal="center" vertical="center"/>
    </xf>
    <xf numFmtId="0" fontId="8" fillId="0" borderId="32" xfId="0" applyFont="1" applyBorder="1" applyAlignment="1">
      <alignment horizontal="right" vertical="center"/>
    </xf>
    <xf numFmtId="0" fontId="4" fillId="0" borderId="34" xfId="0" applyFont="1" applyBorder="1" applyAlignment="1">
      <alignment vertical="center"/>
    </xf>
    <xf numFmtId="38" fontId="4" fillId="0" borderId="35" xfId="5" applyFont="1" applyBorder="1" applyAlignment="1">
      <alignment vertical="center"/>
    </xf>
    <xf numFmtId="0" fontId="8" fillId="0" borderId="35" xfId="0" applyFont="1" applyBorder="1" applyAlignment="1">
      <alignment horizontal="left" vertical="center"/>
    </xf>
    <xf numFmtId="0" fontId="8" fillId="0" borderId="36" xfId="0" applyFont="1" applyBorder="1" applyAlignment="1">
      <alignment vertical="center" wrapText="1"/>
    </xf>
    <xf numFmtId="0" fontId="8" fillId="0" borderId="5" xfId="3" applyFont="1" applyBorder="1" applyAlignment="1">
      <alignment horizontal="center" vertical="center" wrapText="1"/>
    </xf>
    <xf numFmtId="0" fontId="8" fillId="0" borderId="11" xfId="3" applyFont="1" applyBorder="1" applyAlignment="1">
      <alignment horizontal="center" vertical="center" wrapText="1"/>
    </xf>
    <xf numFmtId="0" fontId="4" fillId="2" borderId="1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16"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1" xfId="0" applyFont="1" applyFill="1" applyBorder="1" applyAlignment="1">
      <alignment horizontal="center" vertical="center"/>
    </xf>
    <xf numFmtId="10" fontId="4" fillId="2" borderId="18" xfId="6" applyNumberFormat="1" applyFont="1" applyFill="1" applyBorder="1" applyAlignment="1">
      <alignment vertical="center"/>
    </xf>
    <xf numFmtId="0" fontId="4" fillId="2" borderId="24" xfId="0" applyFont="1" applyFill="1" applyBorder="1" applyAlignment="1">
      <alignment vertical="center" wrapText="1"/>
    </xf>
    <xf numFmtId="0" fontId="4" fillId="2" borderId="9" xfId="0" applyFont="1" applyFill="1" applyBorder="1" applyAlignment="1">
      <alignment vertical="center" wrapText="1"/>
    </xf>
    <xf numFmtId="0" fontId="8" fillId="0" borderId="1" xfId="0" applyFont="1" applyBorder="1" applyAlignment="1">
      <alignment horizontal="left" vertical="center" wrapText="1"/>
    </xf>
    <xf numFmtId="0" fontId="10" fillId="0" borderId="12" xfId="0" applyFont="1" applyBorder="1" applyAlignment="1">
      <alignment vertical="center" wrapText="1"/>
    </xf>
    <xf numFmtId="0" fontId="4" fillId="2" borderId="24" xfId="0" applyFont="1" applyFill="1" applyBorder="1" applyAlignment="1">
      <alignment vertical="center"/>
    </xf>
    <xf numFmtId="0" fontId="4" fillId="2" borderId="21" xfId="0" applyFont="1" applyFill="1" applyBorder="1" applyAlignment="1">
      <alignment horizontal="center" vertical="center" wrapText="1"/>
    </xf>
    <xf numFmtId="10" fontId="4" fillId="2" borderId="19" xfId="6" applyNumberFormat="1" applyFont="1" applyFill="1" applyBorder="1" applyAlignment="1">
      <alignment vertical="center"/>
    </xf>
    <xf numFmtId="10" fontId="4" fillId="2" borderId="25" xfId="6" applyNumberFormat="1" applyFont="1" applyFill="1" applyBorder="1" applyAlignment="1">
      <alignment vertical="center"/>
    </xf>
    <xf numFmtId="0" fontId="4" fillId="2" borderId="10" xfId="0" applyFont="1" applyFill="1" applyBorder="1" applyAlignment="1">
      <alignment vertical="center" wrapText="1"/>
    </xf>
    <xf numFmtId="0" fontId="4" fillId="0" borderId="0" xfId="0" applyFont="1" applyAlignment="1">
      <alignment horizontal="left" vertical="center" wrapText="1"/>
    </xf>
    <xf numFmtId="0" fontId="4" fillId="2" borderId="26" xfId="0" applyFont="1" applyFill="1" applyBorder="1" applyAlignment="1">
      <alignment horizontal="center" vertical="center"/>
    </xf>
    <xf numFmtId="0" fontId="4" fillId="2" borderId="29" xfId="0" applyFont="1" applyFill="1" applyBorder="1" applyAlignment="1">
      <alignment horizontal="center" vertical="center"/>
    </xf>
    <xf numFmtId="0" fontId="8" fillId="0" borderId="35" xfId="0" applyFont="1" applyBorder="1" applyAlignment="1">
      <alignment horizontal="left" vertical="center" wrapText="1"/>
    </xf>
    <xf numFmtId="0" fontId="4" fillId="2" borderId="27"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8" xfId="0" applyFont="1" applyFill="1" applyBorder="1" applyAlignment="1">
      <alignment horizontal="center" vertical="center"/>
    </xf>
    <xf numFmtId="0" fontId="4" fillId="0" borderId="14" xfId="0" applyFont="1" applyBorder="1" applyAlignment="1">
      <alignment horizontal="left" vertical="center" wrapText="1"/>
    </xf>
    <xf numFmtId="0" fontId="4" fillId="0" borderId="37" xfId="0" applyFont="1" applyBorder="1" applyAlignment="1">
      <alignment vertical="center"/>
    </xf>
    <xf numFmtId="0" fontId="4" fillId="0" borderId="38"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vertical="center"/>
    </xf>
    <xf numFmtId="0" fontId="4" fillId="0" borderId="9" xfId="0" applyFont="1" applyBorder="1" applyAlignment="1">
      <alignment vertical="center"/>
    </xf>
    <xf numFmtId="0" fontId="4" fillId="0" borderId="39" xfId="0" applyFont="1" applyBorder="1" applyAlignment="1">
      <alignment vertical="center"/>
    </xf>
    <xf numFmtId="0" fontId="4" fillId="0" borderId="40" xfId="0" applyFont="1" applyBorder="1" applyAlignment="1">
      <alignment vertical="center"/>
    </xf>
  </cellXfs>
  <cellStyles count="7">
    <cellStyle name="パーセント" xfId="6" builtinId="5"/>
    <cellStyle name="桁区切り" xfId="5" builtinId="6"/>
    <cellStyle name="桁区切り 2" xfId="1" xr:uid="{00000000-0005-0000-0000-000002000000}"/>
    <cellStyle name="桁区切り 3" xfId="4" xr:uid="{BF15B67D-FB67-420E-9E05-F86260DABFBE}"/>
    <cellStyle name="標準" xfId="0" builtinId="0"/>
    <cellStyle name="標準 2" xfId="2" xr:uid="{00000000-0005-0000-0000-000004000000}"/>
    <cellStyle name="標準 3" xfId="3" xr:uid="{3FC97994-5367-484C-B16A-7FD20DB0BBB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481601</xdr:colOff>
      <xdr:row>5</xdr:row>
      <xdr:rowOff>128428</xdr:rowOff>
    </xdr:from>
    <xdr:to>
      <xdr:col>9</xdr:col>
      <xdr:colOff>1680253</xdr:colOff>
      <xdr:row>8</xdr:row>
      <xdr:rowOff>214045</xdr:rowOff>
    </xdr:to>
    <xdr:sp macro="" textlink="">
      <xdr:nvSpPr>
        <xdr:cNvPr id="2" name="吹き出し: 四角形 1">
          <a:extLst>
            <a:ext uri="{FF2B5EF4-FFF2-40B4-BE49-F238E27FC236}">
              <a16:creationId xmlns:a16="http://schemas.microsoft.com/office/drawing/2014/main" id="{55B49C31-058B-C5C4-7E08-DF55BE189A7B}"/>
            </a:ext>
          </a:extLst>
        </xdr:cNvPr>
        <xdr:cNvSpPr/>
      </xdr:nvSpPr>
      <xdr:spPr>
        <a:xfrm>
          <a:off x="10830674" y="1337782"/>
          <a:ext cx="3585253" cy="824072"/>
        </a:xfrm>
        <a:prstGeom prst="wedgeRectCallout">
          <a:avLst>
            <a:gd name="adj1" fmla="val 30809"/>
            <a:gd name="adj2" fmla="val 9821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各チェックポイントごとに補助金上限額の範囲内であるか確認のうえ、</a:t>
          </a:r>
          <a:r>
            <a:rPr kumimoji="1" lang="en-US" altLang="ja-JP" sz="1100"/>
            <a:t>A</a:t>
          </a:r>
          <a:r>
            <a:rPr kumimoji="1" lang="ja-JP" altLang="en-US" sz="1100"/>
            <a:t>～</a:t>
          </a:r>
          <a:r>
            <a:rPr kumimoji="1" lang="en-US" altLang="ja-JP" sz="1100"/>
            <a:t>F</a:t>
          </a:r>
          <a:r>
            <a:rPr kumimoji="1" lang="ja-JP" altLang="en-US" sz="1100"/>
            <a:t>列の部分のみ表示してご提出ください。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65BB-0B2B-4D93-B99F-E3F3CD3C84BF}">
  <dimension ref="A1:J237"/>
  <sheetViews>
    <sheetView tabSelected="1" view="pageBreakPreview" zoomScale="70" zoomScaleNormal="100" zoomScaleSheetLayoutView="70" workbookViewId="0">
      <selection activeCell="F7" sqref="F7"/>
    </sheetView>
  </sheetViews>
  <sheetFormatPr defaultColWidth="9" defaultRowHeight="18.75" x14ac:dyDescent="0.15"/>
  <cols>
    <col min="1" max="1" width="25.625" style="1" customWidth="1"/>
    <col min="2" max="3" width="14.625" style="1" customWidth="1"/>
    <col min="4" max="4" width="14.625" style="2" customWidth="1"/>
    <col min="5" max="5" width="43" style="2" customWidth="1"/>
    <col min="6" max="6" width="17.75" style="1" customWidth="1"/>
    <col min="7" max="7" width="5.75" style="17" customWidth="1"/>
    <col min="8" max="8" width="8.5" style="1" bestFit="1" customWidth="1"/>
    <col min="9" max="9" width="21.75" style="1" customWidth="1"/>
    <col min="10" max="10" width="31.5" style="1" customWidth="1"/>
    <col min="11" max="241" width="9" style="1"/>
    <col min="242" max="242" width="3.625" style="1" customWidth="1"/>
    <col min="243" max="243" width="6.5" style="1" customWidth="1"/>
    <col min="244" max="244" width="6.125" style="1" customWidth="1"/>
    <col min="245" max="245" width="7.5" style="1" customWidth="1"/>
    <col min="246" max="246" width="12" style="1" customWidth="1"/>
    <col min="247" max="248" width="17.75" style="1" customWidth="1"/>
    <col min="249" max="249" width="14.875" style="1" customWidth="1"/>
    <col min="250" max="251" width="11.125" style="1" customWidth="1"/>
    <col min="252" max="252" width="9.625" style="1" customWidth="1"/>
    <col min="253" max="255" width="9" style="1"/>
    <col min="256" max="256" width="69.25" style="1" customWidth="1"/>
    <col min="257" max="497" width="9" style="1"/>
    <col min="498" max="498" width="3.625" style="1" customWidth="1"/>
    <col min="499" max="499" width="6.5" style="1" customWidth="1"/>
    <col min="500" max="500" width="6.125" style="1" customWidth="1"/>
    <col min="501" max="501" width="7.5" style="1" customWidth="1"/>
    <col min="502" max="502" width="12" style="1" customWidth="1"/>
    <col min="503" max="504" width="17.75" style="1" customWidth="1"/>
    <col min="505" max="505" width="14.875" style="1" customWidth="1"/>
    <col min="506" max="507" width="11.125" style="1" customWidth="1"/>
    <col min="508" max="508" width="9.625" style="1" customWidth="1"/>
    <col min="509" max="511" width="9" style="1"/>
    <col min="512" max="512" width="69.25" style="1" customWidth="1"/>
    <col min="513" max="753" width="9" style="1"/>
    <col min="754" max="754" width="3.625" style="1" customWidth="1"/>
    <col min="755" max="755" width="6.5" style="1" customWidth="1"/>
    <col min="756" max="756" width="6.125" style="1" customWidth="1"/>
    <col min="757" max="757" width="7.5" style="1" customWidth="1"/>
    <col min="758" max="758" width="12" style="1" customWidth="1"/>
    <col min="759" max="760" width="17.75" style="1" customWidth="1"/>
    <col min="761" max="761" width="14.875" style="1" customWidth="1"/>
    <col min="762" max="763" width="11.125" style="1" customWidth="1"/>
    <col min="764" max="764" width="9.625" style="1" customWidth="1"/>
    <col min="765" max="767" width="9" style="1"/>
    <col min="768" max="768" width="69.25" style="1" customWidth="1"/>
    <col min="769" max="1009" width="9" style="1"/>
    <col min="1010" max="1010" width="3.625" style="1" customWidth="1"/>
    <col min="1011" max="1011" width="6.5" style="1" customWidth="1"/>
    <col min="1012" max="1012" width="6.125" style="1" customWidth="1"/>
    <col min="1013" max="1013" width="7.5" style="1" customWidth="1"/>
    <col min="1014" max="1014" width="12" style="1" customWidth="1"/>
    <col min="1015" max="1016" width="17.75" style="1" customWidth="1"/>
    <col min="1017" max="1017" width="14.875" style="1" customWidth="1"/>
    <col min="1018" max="1019" width="11.125" style="1" customWidth="1"/>
    <col min="1020" max="1020" width="9.625" style="1" customWidth="1"/>
    <col min="1021" max="1023" width="9" style="1"/>
    <col min="1024" max="1024" width="69.25" style="1" customWidth="1"/>
    <col min="1025" max="1265" width="9" style="1"/>
    <col min="1266" max="1266" width="3.625" style="1" customWidth="1"/>
    <col min="1267" max="1267" width="6.5" style="1" customWidth="1"/>
    <col min="1268" max="1268" width="6.125" style="1" customWidth="1"/>
    <col min="1269" max="1269" width="7.5" style="1" customWidth="1"/>
    <col min="1270" max="1270" width="12" style="1" customWidth="1"/>
    <col min="1271" max="1272" width="17.75" style="1" customWidth="1"/>
    <col min="1273" max="1273" width="14.875" style="1" customWidth="1"/>
    <col min="1274" max="1275" width="11.125" style="1" customWidth="1"/>
    <col min="1276" max="1276" width="9.625" style="1" customWidth="1"/>
    <col min="1277" max="1279" width="9" style="1"/>
    <col min="1280" max="1280" width="69.25" style="1" customWidth="1"/>
    <col min="1281" max="1521" width="9" style="1"/>
    <col min="1522" max="1522" width="3.625" style="1" customWidth="1"/>
    <col min="1523" max="1523" width="6.5" style="1" customWidth="1"/>
    <col min="1524" max="1524" width="6.125" style="1" customWidth="1"/>
    <col min="1525" max="1525" width="7.5" style="1" customWidth="1"/>
    <col min="1526" max="1526" width="12" style="1" customWidth="1"/>
    <col min="1527" max="1528" width="17.75" style="1" customWidth="1"/>
    <col min="1529" max="1529" width="14.875" style="1" customWidth="1"/>
    <col min="1530" max="1531" width="11.125" style="1" customWidth="1"/>
    <col min="1532" max="1532" width="9.625" style="1" customWidth="1"/>
    <col min="1533" max="1535" width="9" style="1"/>
    <col min="1536" max="1536" width="69.25" style="1" customWidth="1"/>
    <col min="1537" max="1777" width="9" style="1"/>
    <col min="1778" max="1778" width="3.625" style="1" customWidth="1"/>
    <col min="1779" max="1779" width="6.5" style="1" customWidth="1"/>
    <col min="1780" max="1780" width="6.125" style="1" customWidth="1"/>
    <col min="1781" max="1781" width="7.5" style="1" customWidth="1"/>
    <col min="1782" max="1782" width="12" style="1" customWidth="1"/>
    <col min="1783" max="1784" width="17.75" style="1" customWidth="1"/>
    <col min="1785" max="1785" width="14.875" style="1" customWidth="1"/>
    <col min="1786" max="1787" width="11.125" style="1" customWidth="1"/>
    <col min="1788" max="1788" width="9.625" style="1" customWidth="1"/>
    <col min="1789" max="1791" width="9" style="1"/>
    <col min="1792" max="1792" width="69.25" style="1" customWidth="1"/>
    <col min="1793" max="2033" width="9" style="1"/>
    <col min="2034" max="2034" width="3.625" style="1" customWidth="1"/>
    <col min="2035" max="2035" width="6.5" style="1" customWidth="1"/>
    <col min="2036" max="2036" width="6.125" style="1" customWidth="1"/>
    <col min="2037" max="2037" width="7.5" style="1" customWidth="1"/>
    <col min="2038" max="2038" width="12" style="1" customWidth="1"/>
    <col min="2039" max="2040" width="17.75" style="1" customWidth="1"/>
    <col min="2041" max="2041" width="14.875" style="1" customWidth="1"/>
    <col min="2042" max="2043" width="11.125" style="1" customWidth="1"/>
    <col min="2044" max="2044" width="9.625" style="1" customWidth="1"/>
    <col min="2045" max="2047" width="9" style="1"/>
    <col min="2048" max="2048" width="69.25" style="1" customWidth="1"/>
    <col min="2049" max="2289" width="9" style="1"/>
    <col min="2290" max="2290" width="3.625" style="1" customWidth="1"/>
    <col min="2291" max="2291" width="6.5" style="1" customWidth="1"/>
    <col min="2292" max="2292" width="6.125" style="1" customWidth="1"/>
    <col min="2293" max="2293" width="7.5" style="1" customWidth="1"/>
    <col min="2294" max="2294" width="12" style="1" customWidth="1"/>
    <col min="2295" max="2296" width="17.75" style="1" customWidth="1"/>
    <col min="2297" max="2297" width="14.875" style="1" customWidth="1"/>
    <col min="2298" max="2299" width="11.125" style="1" customWidth="1"/>
    <col min="2300" max="2300" width="9.625" style="1" customWidth="1"/>
    <col min="2301" max="2303" width="9" style="1"/>
    <col min="2304" max="2304" width="69.25" style="1" customWidth="1"/>
    <col min="2305" max="2545" width="9" style="1"/>
    <col min="2546" max="2546" width="3.625" style="1" customWidth="1"/>
    <col min="2547" max="2547" width="6.5" style="1" customWidth="1"/>
    <col min="2548" max="2548" width="6.125" style="1" customWidth="1"/>
    <col min="2549" max="2549" width="7.5" style="1" customWidth="1"/>
    <col min="2550" max="2550" width="12" style="1" customWidth="1"/>
    <col min="2551" max="2552" width="17.75" style="1" customWidth="1"/>
    <col min="2553" max="2553" width="14.875" style="1" customWidth="1"/>
    <col min="2554" max="2555" width="11.125" style="1" customWidth="1"/>
    <col min="2556" max="2556" width="9.625" style="1" customWidth="1"/>
    <col min="2557" max="2559" width="9" style="1"/>
    <col min="2560" max="2560" width="69.25" style="1" customWidth="1"/>
    <col min="2561" max="2801" width="9" style="1"/>
    <col min="2802" max="2802" width="3.625" style="1" customWidth="1"/>
    <col min="2803" max="2803" width="6.5" style="1" customWidth="1"/>
    <col min="2804" max="2804" width="6.125" style="1" customWidth="1"/>
    <col min="2805" max="2805" width="7.5" style="1" customWidth="1"/>
    <col min="2806" max="2806" width="12" style="1" customWidth="1"/>
    <col min="2807" max="2808" width="17.75" style="1" customWidth="1"/>
    <col min="2809" max="2809" width="14.875" style="1" customWidth="1"/>
    <col min="2810" max="2811" width="11.125" style="1" customWidth="1"/>
    <col min="2812" max="2812" width="9.625" style="1" customWidth="1"/>
    <col min="2813" max="2815" width="9" style="1"/>
    <col min="2816" max="2816" width="69.25" style="1" customWidth="1"/>
    <col min="2817" max="3057" width="9" style="1"/>
    <col min="3058" max="3058" width="3.625" style="1" customWidth="1"/>
    <col min="3059" max="3059" width="6.5" style="1" customWidth="1"/>
    <col min="3060" max="3060" width="6.125" style="1" customWidth="1"/>
    <col min="3061" max="3061" width="7.5" style="1" customWidth="1"/>
    <col min="3062" max="3062" width="12" style="1" customWidth="1"/>
    <col min="3063" max="3064" width="17.75" style="1" customWidth="1"/>
    <col min="3065" max="3065" width="14.875" style="1" customWidth="1"/>
    <col min="3066" max="3067" width="11.125" style="1" customWidth="1"/>
    <col min="3068" max="3068" width="9.625" style="1" customWidth="1"/>
    <col min="3069" max="3071" width="9" style="1"/>
    <col min="3072" max="3072" width="69.25" style="1" customWidth="1"/>
    <col min="3073" max="3313" width="9" style="1"/>
    <col min="3314" max="3314" width="3.625" style="1" customWidth="1"/>
    <col min="3315" max="3315" width="6.5" style="1" customWidth="1"/>
    <col min="3316" max="3316" width="6.125" style="1" customWidth="1"/>
    <col min="3317" max="3317" width="7.5" style="1" customWidth="1"/>
    <col min="3318" max="3318" width="12" style="1" customWidth="1"/>
    <col min="3319" max="3320" width="17.75" style="1" customWidth="1"/>
    <col min="3321" max="3321" width="14.875" style="1" customWidth="1"/>
    <col min="3322" max="3323" width="11.125" style="1" customWidth="1"/>
    <col min="3324" max="3324" width="9.625" style="1" customWidth="1"/>
    <col min="3325" max="3327" width="9" style="1"/>
    <col min="3328" max="3328" width="69.25" style="1" customWidth="1"/>
    <col min="3329" max="3569" width="9" style="1"/>
    <col min="3570" max="3570" width="3.625" style="1" customWidth="1"/>
    <col min="3571" max="3571" width="6.5" style="1" customWidth="1"/>
    <col min="3572" max="3572" width="6.125" style="1" customWidth="1"/>
    <col min="3573" max="3573" width="7.5" style="1" customWidth="1"/>
    <col min="3574" max="3574" width="12" style="1" customWidth="1"/>
    <col min="3575" max="3576" width="17.75" style="1" customWidth="1"/>
    <col min="3577" max="3577" width="14.875" style="1" customWidth="1"/>
    <col min="3578" max="3579" width="11.125" style="1" customWidth="1"/>
    <col min="3580" max="3580" width="9.625" style="1" customWidth="1"/>
    <col min="3581" max="3583" width="9" style="1"/>
    <col min="3584" max="3584" width="69.25" style="1" customWidth="1"/>
    <col min="3585" max="3825" width="9" style="1"/>
    <col min="3826" max="3826" width="3.625" style="1" customWidth="1"/>
    <col min="3827" max="3827" width="6.5" style="1" customWidth="1"/>
    <col min="3828" max="3828" width="6.125" style="1" customWidth="1"/>
    <col min="3829" max="3829" width="7.5" style="1" customWidth="1"/>
    <col min="3830" max="3830" width="12" style="1" customWidth="1"/>
    <col min="3831" max="3832" width="17.75" style="1" customWidth="1"/>
    <col min="3833" max="3833" width="14.875" style="1" customWidth="1"/>
    <col min="3834" max="3835" width="11.125" style="1" customWidth="1"/>
    <col min="3836" max="3836" width="9.625" style="1" customWidth="1"/>
    <col min="3837" max="3839" width="9" style="1"/>
    <col min="3840" max="3840" width="69.25" style="1" customWidth="1"/>
    <col min="3841" max="4081" width="9" style="1"/>
    <col min="4082" max="4082" width="3.625" style="1" customWidth="1"/>
    <col min="4083" max="4083" width="6.5" style="1" customWidth="1"/>
    <col min="4084" max="4084" width="6.125" style="1" customWidth="1"/>
    <col min="4085" max="4085" width="7.5" style="1" customWidth="1"/>
    <col min="4086" max="4086" width="12" style="1" customWidth="1"/>
    <col min="4087" max="4088" width="17.75" style="1" customWidth="1"/>
    <col min="4089" max="4089" width="14.875" style="1" customWidth="1"/>
    <col min="4090" max="4091" width="11.125" style="1" customWidth="1"/>
    <col min="4092" max="4092" width="9.625" style="1" customWidth="1"/>
    <col min="4093" max="4095" width="9" style="1"/>
    <col min="4096" max="4096" width="69.25" style="1" customWidth="1"/>
    <col min="4097" max="4337" width="9" style="1"/>
    <col min="4338" max="4338" width="3.625" style="1" customWidth="1"/>
    <col min="4339" max="4339" width="6.5" style="1" customWidth="1"/>
    <col min="4340" max="4340" width="6.125" style="1" customWidth="1"/>
    <col min="4341" max="4341" width="7.5" style="1" customWidth="1"/>
    <col min="4342" max="4342" width="12" style="1" customWidth="1"/>
    <col min="4343" max="4344" width="17.75" style="1" customWidth="1"/>
    <col min="4345" max="4345" width="14.875" style="1" customWidth="1"/>
    <col min="4346" max="4347" width="11.125" style="1" customWidth="1"/>
    <col min="4348" max="4348" width="9.625" style="1" customWidth="1"/>
    <col min="4349" max="4351" width="9" style="1"/>
    <col min="4352" max="4352" width="69.25" style="1" customWidth="1"/>
    <col min="4353" max="4593" width="9" style="1"/>
    <col min="4594" max="4594" width="3.625" style="1" customWidth="1"/>
    <col min="4595" max="4595" width="6.5" style="1" customWidth="1"/>
    <col min="4596" max="4596" width="6.125" style="1" customWidth="1"/>
    <col min="4597" max="4597" width="7.5" style="1" customWidth="1"/>
    <col min="4598" max="4598" width="12" style="1" customWidth="1"/>
    <col min="4599" max="4600" width="17.75" style="1" customWidth="1"/>
    <col min="4601" max="4601" width="14.875" style="1" customWidth="1"/>
    <col min="4602" max="4603" width="11.125" style="1" customWidth="1"/>
    <col min="4604" max="4604" width="9.625" style="1" customWidth="1"/>
    <col min="4605" max="4607" width="9" style="1"/>
    <col min="4608" max="4608" width="69.25" style="1" customWidth="1"/>
    <col min="4609" max="4849" width="9" style="1"/>
    <col min="4850" max="4850" width="3.625" style="1" customWidth="1"/>
    <col min="4851" max="4851" width="6.5" style="1" customWidth="1"/>
    <col min="4852" max="4852" width="6.125" style="1" customWidth="1"/>
    <col min="4853" max="4853" width="7.5" style="1" customWidth="1"/>
    <col min="4854" max="4854" width="12" style="1" customWidth="1"/>
    <col min="4855" max="4856" width="17.75" style="1" customWidth="1"/>
    <col min="4857" max="4857" width="14.875" style="1" customWidth="1"/>
    <col min="4858" max="4859" width="11.125" style="1" customWidth="1"/>
    <col min="4860" max="4860" width="9.625" style="1" customWidth="1"/>
    <col min="4861" max="4863" width="9" style="1"/>
    <col min="4864" max="4864" width="69.25" style="1" customWidth="1"/>
    <col min="4865" max="5105" width="9" style="1"/>
    <col min="5106" max="5106" width="3.625" style="1" customWidth="1"/>
    <col min="5107" max="5107" width="6.5" style="1" customWidth="1"/>
    <col min="5108" max="5108" width="6.125" style="1" customWidth="1"/>
    <col min="5109" max="5109" width="7.5" style="1" customWidth="1"/>
    <col min="5110" max="5110" width="12" style="1" customWidth="1"/>
    <col min="5111" max="5112" width="17.75" style="1" customWidth="1"/>
    <col min="5113" max="5113" width="14.875" style="1" customWidth="1"/>
    <col min="5114" max="5115" width="11.125" style="1" customWidth="1"/>
    <col min="5116" max="5116" width="9.625" style="1" customWidth="1"/>
    <col min="5117" max="5119" width="9" style="1"/>
    <col min="5120" max="5120" width="69.25" style="1" customWidth="1"/>
    <col min="5121" max="5361" width="9" style="1"/>
    <col min="5362" max="5362" width="3.625" style="1" customWidth="1"/>
    <col min="5363" max="5363" width="6.5" style="1" customWidth="1"/>
    <col min="5364" max="5364" width="6.125" style="1" customWidth="1"/>
    <col min="5365" max="5365" width="7.5" style="1" customWidth="1"/>
    <col min="5366" max="5366" width="12" style="1" customWidth="1"/>
    <col min="5367" max="5368" width="17.75" style="1" customWidth="1"/>
    <col min="5369" max="5369" width="14.875" style="1" customWidth="1"/>
    <col min="5370" max="5371" width="11.125" style="1" customWidth="1"/>
    <col min="5372" max="5372" width="9.625" style="1" customWidth="1"/>
    <col min="5373" max="5375" width="9" style="1"/>
    <col min="5376" max="5376" width="69.25" style="1" customWidth="1"/>
    <col min="5377" max="5617" width="9" style="1"/>
    <col min="5618" max="5618" width="3.625" style="1" customWidth="1"/>
    <col min="5619" max="5619" width="6.5" style="1" customWidth="1"/>
    <col min="5620" max="5620" width="6.125" style="1" customWidth="1"/>
    <col min="5621" max="5621" width="7.5" style="1" customWidth="1"/>
    <col min="5622" max="5622" width="12" style="1" customWidth="1"/>
    <col min="5623" max="5624" width="17.75" style="1" customWidth="1"/>
    <col min="5625" max="5625" width="14.875" style="1" customWidth="1"/>
    <col min="5626" max="5627" width="11.125" style="1" customWidth="1"/>
    <col min="5628" max="5628" width="9.625" style="1" customWidth="1"/>
    <col min="5629" max="5631" width="9" style="1"/>
    <col min="5632" max="5632" width="69.25" style="1" customWidth="1"/>
    <col min="5633" max="5873" width="9" style="1"/>
    <col min="5874" max="5874" width="3.625" style="1" customWidth="1"/>
    <col min="5875" max="5875" width="6.5" style="1" customWidth="1"/>
    <col min="5876" max="5876" width="6.125" style="1" customWidth="1"/>
    <col min="5877" max="5877" width="7.5" style="1" customWidth="1"/>
    <col min="5878" max="5878" width="12" style="1" customWidth="1"/>
    <col min="5879" max="5880" width="17.75" style="1" customWidth="1"/>
    <col min="5881" max="5881" width="14.875" style="1" customWidth="1"/>
    <col min="5882" max="5883" width="11.125" style="1" customWidth="1"/>
    <col min="5884" max="5884" width="9.625" style="1" customWidth="1"/>
    <col min="5885" max="5887" width="9" style="1"/>
    <col min="5888" max="5888" width="69.25" style="1" customWidth="1"/>
    <col min="5889" max="6129" width="9" style="1"/>
    <col min="6130" max="6130" width="3.625" style="1" customWidth="1"/>
    <col min="6131" max="6131" width="6.5" style="1" customWidth="1"/>
    <col min="6132" max="6132" width="6.125" style="1" customWidth="1"/>
    <col min="6133" max="6133" width="7.5" style="1" customWidth="1"/>
    <col min="6134" max="6134" width="12" style="1" customWidth="1"/>
    <col min="6135" max="6136" width="17.75" style="1" customWidth="1"/>
    <col min="6137" max="6137" width="14.875" style="1" customWidth="1"/>
    <col min="6138" max="6139" width="11.125" style="1" customWidth="1"/>
    <col min="6140" max="6140" width="9.625" style="1" customWidth="1"/>
    <col min="6141" max="6143" width="9" style="1"/>
    <col min="6144" max="6144" width="69.25" style="1" customWidth="1"/>
    <col min="6145" max="6385" width="9" style="1"/>
    <col min="6386" max="6386" width="3.625" style="1" customWidth="1"/>
    <col min="6387" max="6387" width="6.5" style="1" customWidth="1"/>
    <col min="6388" max="6388" width="6.125" style="1" customWidth="1"/>
    <col min="6389" max="6389" width="7.5" style="1" customWidth="1"/>
    <col min="6390" max="6390" width="12" style="1" customWidth="1"/>
    <col min="6391" max="6392" width="17.75" style="1" customWidth="1"/>
    <col min="6393" max="6393" width="14.875" style="1" customWidth="1"/>
    <col min="6394" max="6395" width="11.125" style="1" customWidth="1"/>
    <col min="6396" max="6396" width="9.625" style="1" customWidth="1"/>
    <col min="6397" max="6399" width="9" style="1"/>
    <col min="6400" max="6400" width="69.25" style="1" customWidth="1"/>
    <col min="6401" max="6641" width="9" style="1"/>
    <col min="6642" max="6642" width="3.625" style="1" customWidth="1"/>
    <col min="6643" max="6643" width="6.5" style="1" customWidth="1"/>
    <col min="6644" max="6644" width="6.125" style="1" customWidth="1"/>
    <col min="6645" max="6645" width="7.5" style="1" customWidth="1"/>
    <col min="6646" max="6646" width="12" style="1" customWidth="1"/>
    <col min="6647" max="6648" width="17.75" style="1" customWidth="1"/>
    <col min="6649" max="6649" width="14.875" style="1" customWidth="1"/>
    <col min="6650" max="6651" width="11.125" style="1" customWidth="1"/>
    <col min="6652" max="6652" width="9.625" style="1" customWidth="1"/>
    <col min="6653" max="6655" width="9" style="1"/>
    <col min="6656" max="6656" width="69.25" style="1" customWidth="1"/>
    <col min="6657" max="6897" width="9" style="1"/>
    <col min="6898" max="6898" width="3.625" style="1" customWidth="1"/>
    <col min="6899" max="6899" width="6.5" style="1" customWidth="1"/>
    <col min="6900" max="6900" width="6.125" style="1" customWidth="1"/>
    <col min="6901" max="6901" width="7.5" style="1" customWidth="1"/>
    <col min="6902" max="6902" width="12" style="1" customWidth="1"/>
    <col min="6903" max="6904" width="17.75" style="1" customWidth="1"/>
    <col min="6905" max="6905" width="14.875" style="1" customWidth="1"/>
    <col min="6906" max="6907" width="11.125" style="1" customWidth="1"/>
    <col min="6908" max="6908" width="9.625" style="1" customWidth="1"/>
    <col min="6909" max="6911" width="9" style="1"/>
    <col min="6912" max="6912" width="69.25" style="1" customWidth="1"/>
    <col min="6913" max="7153" width="9" style="1"/>
    <col min="7154" max="7154" width="3.625" style="1" customWidth="1"/>
    <col min="7155" max="7155" width="6.5" style="1" customWidth="1"/>
    <col min="7156" max="7156" width="6.125" style="1" customWidth="1"/>
    <col min="7157" max="7157" width="7.5" style="1" customWidth="1"/>
    <col min="7158" max="7158" width="12" style="1" customWidth="1"/>
    <col min="7159" max="7160" width="17.75" style="1" customWidth="1"/>
    <col min="7161" max="7161" width="14.875" style="1" customWidth="1"/>
    <col min="7162" max="7163" width="11.125" style="1" customWidth="1"/>
    <col min="7164" max="7164" width="9.625" style="1" customWidth="1"/>
    <col min="7165" max="7167" width="9" style="1"/>
    <col min="7168" max="7168" width="69.25" style="1" customWidth="1"/>
    <col min="7169" max="7409" width="9" style="1"/>
    <col min="7410" max="7410" width="3.625" style="1" customWidth="1"/>
    <col min="7411" max="7411" width="6.5" style="1" customWidth="1"/>
    <col min="7412" max="7412" width="6.125" style="1" customWidth="1"/>
    <col min="7413" max="7413" width="7.5" style="1" customWidth="1"/>
    <col min="7414" max="7414" width="12" style="1" customWidth="1"/>
    <col min="7415" max="7416" width="17.75" style="1" customWidth="1"/>
    <col min="7417" max="7417" width="14.875" style="1" customWidth="1"/>
    <col min="7418" max="7419" width="11.125" style="1" customWidth="1"/>
    <col min="7420" max="7420" width="9.625" style="1" customWidth="1"/>
    <col min="7421" max="7423" width="9" style="1"/>
    <col min="7424" max="7424" width="69.25" style="1" customWidth="1"/>
    <col min="7425" max="7665" width="9" style="1"/>
    <col min="7666" max="7666" width="3.625" style="1" customWidth="1"/>
    <col min="7667" max="7667" width="6.5" style="1" customWidth="1"/>
    <col min="7668" max="7668" width="6.125" style="1" customWidth="1"/>
    <col min="7669" max="7669" width="7.5" style="1" customWidth="1"/>
    <col min="7670" max="7670" width="12" style="1" customWidth="1"/>
    <col min="7671" max="7672" width="17.75" style="1" customWidth="1"/>
    <col min="7673" max="7673" width="14.875" style="1" customWidth="1"/>
    <col min="7674" max="7675" width="11.125" style="1" customWidth="1"/>
    <col min="7676" max="7676" width="9.625" style="1" customWidth="1"/>
    <col min="7677" max="7679" width="9" style="1"/>
    <col min="7680" max="7680" width="69.25" style="1" customWidth="1"/>
    <col min="7681" max="7921" width="9" style="1"/>
    <col min="7922" max="7922" width="3.625" style="1" customWidth="1"/>
    <col min="7923" max="7923" width="6.5" style="1" customWidth="1"/>
    <col min="7924" max="7924" width="6.125" style="1" customWidth="1"/>
    <col min="7925" max="7925" width="7.5" style="1" customWidth="1"/>
    <col min="7926" max="7926" width="12" style="1" customWidth="1"/>
    <col min="7927" max="7928" width="17.75" style="1" customWidth="1"/>
    <col min="7929" max="7929" width="14.875" style="1" customWidth="1"/>
    <col min="7930" max="7931" width="11.125" style="1" customWidth="1"/>
    <col min="7932" max="7932" width="9.625" style="1" customWidth="1"/>
    <col min="7933" max="7935" width="9" style="1"/>
    <col min="7936" max="7936" width="69.25" style="1" customWidth="1"/>
    <col min="7937" max="8177" width="9" style="1"/>
    <col min="8178" max="8178" width="3.625" style="1" customWidth="1"/>
    <col min="8179" max="8179" width="6.5" style="1" customWidth="1"/>
    <col min="8180" max="8180" width="6.125" style="1" customWidth="1"/>
    <col min="8181" max="8181" width="7.5" style="1" customWidth="1"/>
    <col min="8182" max="8182" width="12" style="1" customWidth="1"/>
    <col min="8183" max="8184" width="17.75" style="1" customWidth="1"/>
    <col min="8185" max="8185" width="14.875" style="1" customWidth="1"/>
    <col min="8186" max="8187" width="11.125" style="1" customWidth="1"/>
    <col min="8188" max="8188" width="9.625" style="1" customWidth="1"/>
    <col min="8189" max="8191" width="9" style="1"/>
    <col min="8192" max="8192" width="69.25" style="1" customWidth="1"/>
    <col min="8193" max="8433" width="9" style="1"/>
    <col min="8434" max="8434" width="3.625" style="1" customWidth="1"/>
    <col min="8435" max="8435" width="6.5" style="1" customWidth="1"/>
    <col min="8436" max="8436" width="6.125" style="1" customWidth="1"/>
    <col min="8437" max="8437" width="7.5" style="1" customWidth="1"/>
    <col min="8438" max="8438" width="12" style="1" customWidth="1"/>
    <col min="8439" max="8440" width="17.75" style="1" customWidth="1"/>
    <col min="8441" max="8441" width="14.875" style="1" customWidth="1"/>
    <col min="8442" max="8443" width="11.125" style="1" customWidth="1"/>
    <col min="8444" max="8444" width="9.625" style="1" customWidth="1"/>
    <col min="8445" max="8447" width="9" style="1"/>
    <col min="8448" max="8448" width="69.25" style="1" customWidth="1"/>
    <col min="8449" max="8689" width="9" style="1"/>
    <col min="8690" max="8690" width="3.625" style="1" customWidth="1"/>
    <col min="8691" max="8691" width="6.5" style="1" customWidth="1"/>
    <col min="8692" max="8692" width="6.125" style="1" customWidth="1"/>
    <col min="8693" max="8693" width="7.5" style="1" customWidth="1"/>
    <col min="8694" max="8694" width="12" style="1" customWidth="1"/>
    <col min="8695" max="8696" width="17.75" style="1" customWidth="1"/>
    <col min="8697" max="8697" width="14.875" style="1" customWidth="1"/>
    <col min="8698" max="8699" width="11.125" style="1" customWidth="1"/>
    <col min="8700" max="8700" width="9.625" style="1" customWidth="1"/>
    <col min="8701" max="8703" width="9" style="1"/>
    <col min="8704" max="8704" width="69.25" style="1" customWidth="1"/>
    <col min="8705" max="8945" width="9" style="1"/>
    <col min="8946" max="8946" width="3.625" style="1" customWidth="1"/>
    <col min="8947" max="8947" width="6.5" style="1" customWidth="1"/>
    <col min="8948" max="8948" width="6.125" style="1" customWidth="1"/>
    <col min="8949" max="8949" width="7.5" style="1" customWidth="1"/>
    <col min="8950" max="8950" width="12" style="1" customWidth="1"/>
    <col min="8951" max="8952" width="17.75" style="1" customWidth="1"/>
    <col min="8953" max="8953" width="14.875" style="1" customWidth="1"/>
    <col min="8954" max="8955" width="11.125" style="1" customWidth="1"/>
    <col min="8956" max="8956" width="9.625" style="1" customWidth="1"/>
    <col min="8957" max="8959" width="9" style="1"/>
    <col min="8960" max="8960" width="69.25" style="1" customWidth="1"/>
    <col min="8961" max="9201" width="9" style="1"/>
    <col min="9202" max="9202" width="3.625" style="1" customWidth="1"/>
    <col min="9203" max="9203" width="6.5" style="1" customWidth="1"/>
    <col min="9204" max="9204" width="6.125" style="1" customWidth="1"/>
    <col min="9205" max="9205" width="7.5" style="1" customWidth="1"/>
    <col min="9206" max="9206" width="12" style="1" customWidth="1"/>
    <col min="9207" max="9208" width="17.75" style="1" customWidth="1"/>
    <col min="9209" max="9209" width="14.875" style="1" customWidth="1"/>
    <col min="9210" max="9211" width="11.125" style="1" customWidth="1"/>
    <col min="9212" max="9212" width="9.625" style="1" customWidth="1"/>
    <col min="9213" max="9215" width="9" style="1"/>
    <col min="9216" max="9216" width="69.25" style="1" customWidth="1"/>
    <col min="9217" max="9457" width="9" style="1"/>
    <col min="9458" max="9458" width="3.625" style="1" customWidth="1"/>
    <col min="9459" max="9459" width="6.5" style="1" customWidth="1"/>
    <col min="9460" max="9460" width="6.125" style="1" customWidth="1"/>
    <col min="9461" max="9461" width="7.5" style="1" customWidth="1"/>
    <col min="9462" max="9462" width="12" style="1" customWidth="1"/>
    <col min="9463" max="9464" width="17.75" style="1" customWidth="1"/>
    <col min="9465" max="9465" width="14.875" style="1" customWidth="1"/>
    <col min="9466" max="9467" width="11.125" style="1" customWidth="1"/>
    <col min="9468" max="9468" width="9.625" style="1" customWidth="1"/>
    <col min="9469" max="9471" width="9" style="1"/>
    <col min="9472" max="9472" width="69.25" style="1" customWidth="1"/>
    <col min="9473" max="9713" width="9" style="1"/>
    <col min="9714" max="9714" width="3.625" style="1" customWidth="1"/>
    <col min="9715" max="9715" width="6.5" style="1" customWidth="1"/>
    <col min="9716" max="9716" width="6.125" style="1" customWidth="1"/>
    <col min="9717" max="9717" width="7.5" style="1" customWidth="1"/>
    <col min="9718" max="9718" width="12" style="1" customWidth="1"/>
    <col min="9719" max="9720" width="17.75" style="1" customWidth="1"/>
    <col min="9721" max="9721" width="14.875" style="1" customWidth="1"/>
    <col min="9722" max="9723" width="11.125" style="1" customWidth="1"/>
    <col min="9724" max="9724" width="9.625" style="1" customWidth="1"/>
    <col min="9725" max="9727" width="9" style="1"/>
    <col min="9728" max="9728" width="69.25" style="1" customWidth="1"/>
    <col min="9729" max="9969" width="9" style="1"/>
    <col min="9970" max="9970" width="3.625" style="1" customWidth="1"/>
    <col min="9971" max="9971" width="6.5" style="1" customWidth="1"/>
    <col min="9972" max="9972" width="6.125" style="1" customWidth="1"/>
    <col min="9973" max="9973" width="7.5" style="1" customWidth="1"/>
    <col min="9974" max="9974" width="12" style="1" customWidth="1"/>
    <col min="9975" max="9976" width="17.75" style="1" customWidth="1"/>
    <col min="9977" max="9977" width="14.875" style="1" customWidth="1"/>
    <col min="9978" max="9979" width="11.125" style="1" customWidth="1"/>
    <col min="9980" max="9980" width="9.625" style="1" customWidth="1"/>
    <col min="9981" max="9983" width="9" style="1"/>
    <col min="9984" max="9984" width="69.25" style="1" customWidth="1"/>
    <col min="9985" max="10225" width="9" style="1"/>
    <col min="10226" max="10226" width="3.625" style="1" customWidth="1"/>
    <col min="10227" max="10227" width="6.5" style="1" customWidth="1"/>
    <col min="10228" max="10228" width="6.125" style="1" customWidth="1"/>
    <col min="10229" max="10229" width="7.5" style="1" customWidth="1"/>
    <col min="10230" max="10230" width="12" style="1" customWidth="1"/>
    <col min="10231" max="10232" width="17.75" style="1" customWidth="1"/>
    <col min="10233" max="10233" width="14.875" style="1" customWidth="1"/>
    <col min="10234" max="10235" width="11.125" style="1" customWidth="1"/>
    <col min="10236" max="10236" width="9.625" style="1" customWidth="1"/>
    <col min="10237" max="10239" width="9" style="1"/>
    <col min="10240" max="10240" width="69.25" style="1" customWidth="1"/>
    <col min="10241" max="10481" width="9" style="1"/>
    <col min="10482" max="10482" width="3.625" style="1" customWidth="1"/>
    <col min="10483" max="10483" width="6.5" style="1" customWidth="1"/>
    <col min="10484" max="10484" width="6.125" style="1" customWidth="1"/>
    <col min="10485" max="10485" width="7.5" style="1" customWidth="1"/>
    <col min="10486" max="10486" width="12" style="1" customWidth="1"/>
    <col min="10487" max="10488" width="17.75" style="1" customWidth="1"/>
    <col min="10489" max="10489" width="14.875" style="1" customWidth="1"/>
    <col min="10490" max="10491" width="11.125" style="1" customWidth="1"/>
    <col min="10492" max="10492" width="9.625" style="1" customWidth="1"/>
    <col min="10493" max="10495" width="9" style="1"/>
    <col min="10496" max="10496" width="69.25" style="1" customWidth="1"/>
    <col min="10497" max="10737" width="9" style="1"/>
    <col min="10738" max="10738" width="3.625" style="1" customWidth="1"/>
    <col min="10739" max="10739" width="6.5" style="1" customWidth="1"/>
    <col min="10740" max="10740" width="6.125" style="1" customWidth="1"/>
    <col min="10741" max="10741" width="7.5" style="1" customWidth="1"/>
    <col min="10742" max="10742" width="12" style="1" customWidth="1"/>
    <col min="10743" max="10744" width="17.75" style="1" customWidth="1"/>
    <col min="10745" max="10745" width="14.875" style="1" customWidth="1"/>
    <col min="10746" max="10747" width="11.125" style="1" customWidth="1"/>
    <col min="10748" max="10748" width="9.625" style="1" customWidth="1"/>
    <col min="10749" max="10751" width="9" style="1"/>
    <col min="10752" max="10752" width="69.25" style="1" customWidth="1"/>
    <col min="10753" max="10993" width="9" style="1"/>
    <col min="10994" max="10994" width="3.625" style="1" customWidth="1"/>
    <col min="10995" max="10995" width="6.5" style="1" customWidth="1"/>
    <col min="10996" max="10996" width="6.125" style="1" customWidth="1"/>
    <col min="10997" max="10997" width="7.5" style="1" customWidth="1"/>
    <col min="10998" max="10998" width="12" style="1" customWidth="1"/>
    <col min="10999" max="11000" width="17.75" style="1" customWidth="1"/>
    <col min="11001" max="11001" width="14.875" style="1" customWidth="1"/>
    <col min="11002" max="11003" width="11.125" style="1" customWidth="1"/>
    <col min="11004" max="11004" width="9.625" style="1" customWidth="1"/>
    <col min="11005" max="11007" width="9" style="1"/>
    <col min="11008" max="11008" width="69.25" style="1" customWidth="1"/>
    <col min="11009" max="11249" width="9" style="1"/>
    <col min="11250" max="11250" width="3.625" style="1" customWidth="1"/>
    <col min="11251" max="11251" width="6.5" style="1" customWidth="1"/>
    <col min="11252" max="11252" width="6.125" style="1" customWidth="1"/>
    <col min="11253" max="11253" width="7.5" style="1" customWidth="1"/>
    <col min="11254" max="11254" width="12" style="1" customWidth="1"/>
    <col min="11255" max="11256" width="17.75" style="1" customWidth="1"/>
    <col min="11257" max="11257" width="14.875" style="1" customWidth="1"/>
    <col min="11258" max="11259" width="11.125" style="1" customWidth="1"/>
    <col min="11260" max="11260" width="9.625" style="1" customWidth="1"/>
    <col min="11261" max="11263" width="9" style="1"/>
    <col min="11264" max="11264" width="69.25" style="1" customWidth="1"/>
    <col min="11265" max="11505" width="9" style="1"/>
    <col min="11506" max="11506" width="3.625" style="1" customWidth="1"/>
    <col min="11507" max="11507" width="6.5" style="1" customWidth="1"/>
    <col min="11508" max="11508" width="6.125" style="1" customWidth="1"/>
    <col min="11509" max="11509" width="7.5" style="1" customWidth="1"/>
    <col min="11510" max="11510" width="12" style="1" customWidth="1"/>
    <col min="11511" max="11512" width="17.75" style="1" customWidth="1"/>
    <col min="11513" max="11513" width="14.875" style="1" customWidth="1"/>
    <col min="11514" max="11515" width="11.125" style="1" customWidth="1"/>
    <col min="11516" max="11516" width="9.625" style="1" customWidth="1"/>
    <col min="11517" max="11519" width="9" style="1"/>
    <col min="11520" max="11520" width="69.25" style="1" customWidth="1"/>
    <col min="11521" max="11761" width="9" style="1"/>
    <col min="11762" max="11762" width="3.625" style="1" customWidth="1"/>
    <col min="11763" max="11763" width="6.5" style="1" customWidth="1"/>
    <col min="11764" max="11764" width="6.125" style="1" customWidth="1"/>
    <col min="11765" max="11765" width="7.5" style="1" customWidth="1"/>
    <col min="11766" max="11766" width="12" style="1" customWidth="1"/>
    <col min="11767" max="11768" width="17.75" style="1" customWidth="1"/>
    <col min="11769" max="11769" width="14.875" style="1" customWidth="1"/>
    <col min="11770" max="11771" width="11.125" style="1" customWidth="1"/>
    <col min="11772" max="11772" width="9.625" style="1" customWidth="1"/>
    <col min="11773" max="11775" width="9" style="1"/>
    <col min="11776" max="11776" width="69.25" style="1" customWidth="1"/>
    <col min="11777" max="12017" width="9" style="1"/>
    <col min="12018" max="12018" width="3.625" style="1" customWidth="1"/>
    <col min="12019" max="12019" width="6.5" style="1" customWidth="1"/>
    <col min="12020" max="12020" width="6.125" style="1" customWidth="1"/>
    <col min="12021" max="12021" width="7.5" style="1" customWidth="1"/>
    <col min="12022" max="12022" width="12" style="1" customWidth="1"/>
    <col min="12023" max="12024" width="17.75" style="1" customWidth="1"/>
    <col min="12025" max="12025" width="14.875" style="1" customWidth="1"/>
    <col min="12026" max="12027" width="11.125" style="1" customWidth="1"/>
    <col min="12028" max="12028" width="9.625" style="1" customWidth="1"/>
    <col min="12029" max="12031" width="9" style="1"/>
    <col min="12032" max="12032" width="69.25" style="1" customWidth="1"/>
    <col min="12033" max="12273" width="9" style="1"/>
    <col min="12274" max="12274" width="3.625" style="1" customWidth="1"/>
    <col min="12275" max="12275" width="6.5" style="1" customWidth="1"/>
    <col min="12276" max="12276" width="6.125" style="1" customWidth="1"/>
    <col min="12277" max="12277" width="7.5" style="1" customWidth="1"/>
    <col min="12278" max="12278" width="12" style="1" customWidth="1"/>
    <col min="12279" max="12280" width="17.75" style="1" customWidth="1"/>
    <col min="12281" max="12281" width="14.875" style="1" customWidth="1"/>
    <col min="12282" max="12283" width="11.125" style="1" customWidth="1"/>
    <col min="12284" max="12284" width="9.625" style="1" customWidth="1"/>
    <col min="12285" max="12287" width="9" style="1"/>
    <col min="12288" max="12288" width="69.25" style="1" customWidth="1"/>
    <col min="12289" max="12529" width="9" style="1"/>
    <col min="12530" max="12530" width="3.625" style="1" customWidth="1"/>
    <col min="12531" max="12531" width="6.5" style="1" customWidth="1"/>
    <col min="12532" max="12532" width="6.125" style="1" customWidth="1"/>
    <col min="12533" max="12533" width="7.5" style="1" customWidth="1"/>
    <col min="12534" max="12534" width="12" style="1" customWidth="1"/>
    <col min="12535" max="12536" width="17.75" style="1" customWidth="1"/>
    <col min="12537" max="12537" width="14.875" style="1" customWidth="1"/>
    <col min="12538" max="12539" width="11.125" style="1" customWidth="1"/>
    <col min="12540" max="12540" width="9.625" style="1" customWidth="1"/>
    <col min="12541" max="12543" width="9" style="1"/>
    <col min="12544" max="12544" width="69.25" style="1" customWidth="1"/>
    <col min="12545" max="12785" width="9" style="1"/>
    <col min="12786" max="12786" width="3.625" style="1" customWidth="1"/>
    <col min="12787" max="12787" width="6.5" style="1" customWidth="1"/>
    <col min="12788" max="12788" width="6.125" style="1" customWidth="1"/>
    <col min="12789" max="12789" width="7.5" style="1" customWidth="1"/>
    <col min="12790" max="12790" width="12" style="1" customWidth="1"/>
    <col min="12791" max="12792" width="17.75" style="1" customWidth="1"/>
    <col min="12793" max="12793" width="14.875" style="1" customWidth="1"/>
    <col min="12794" max="12795" width="11.125" style="1" customWidth="1"/>
    <col min="12796" max="12796" width="9.625" style="1" customWidth="1"/>
    <col min="12797" max="12799" width="9" style="1"/>
    <col min="12800" max="12800" width="69.25" style="1" customWidth="1"/>
    <col min="12801" max="13041" width="9" style="1"/>
    <col min="13042" max="13042" width="3.625" style="1" customWidth="1"/>
    <col min="13043" max="13043" width="6.5" style="1" customWidth="1"/>
    <col min="13044" max="13044" width="6.125" style="1" customWidth="1"/>
    <col min="13045" max="13045" width="7.5" style="1" customWidth="1"/>
    <col min="13046" max="13046" width="12" style="1" customWidth="1"/>
    <col min="13047" max="13048" width="17.75" style="1" customWidth="1"/>
    <col min="13049" max="13049" width="14.875" style="1" customWidth="1"/>
    <col min="13050" max="13051" width="11.125" style="1" customWidth="1"/>
    <col min="13052" max="13052" width="9.625" style="1" customWidth="1"/>
    <col min="13053" max="13055" width="9" style="1"/>
    <col min="13056" max="13056" width="69.25" style="1" customWidth="1"/>
    <col min="13057" max="13297" width="9" style="1"/>
    <col min="13298" max="13298" width="3.625" style="1" customWidth="1"/>
    <col min="13299" max="13299" width="6.5" style="1" customWidth="1"/>
    <col min="13300" max="13300" width="6.125" style="1" customWidth="1"/>
    <col min="13301" max="13301" width="7.5" style="1" customWidth="1"/>
    <col min="13302" max="13302" width="12" style="1" customWidth="1"/>
    <col min="13303" max="13304" width="17.75" style="1" customWidth="1"/>
    <col min="13305" max="13305" width="14.875" style="1" customWidth="1"/>
    <col min="13306" max="13307" width="11.125" style="1" customWidth="1"/>
    <col min="13308" max="13308" width="9.625" style="1" customWidth="1"/>
    <col min="13309" max="13311" width="9" style="1"/>
    <col min="13312" max="13312" width="69.25" style="1" customWidth="1"/>
    <col min="13313" max="13553" width="9" style="1"/>
    <col min="13554" max="13554" width="3.625" style="1" customWidth="1"/>
    <col min="13555" max="13555" width="6.5" style="1" customWidth="1"/>
    <col min="13556" max="13556" width="6.125" style="1" customWidth="1"/>
    <col min="13557" max="13557" width="7.5" style="1" customWidth="1"/>
    <col min="13558" max="13558" width="12" style="1" customWidth="1"/>
    <col min="13559" max="13560" width="17.75" style="1" customWidth="1"/>
    <col min="13561" max="13561" width="14.875" style="1" customWidth="1"/>
    <col min="13562" max="13563" width="11.125" style="1" customWidth="1"/>
    <col min="13564" max="13564" width="9.625" style="1" customWidth="1"/>
    <col min="13565" max="13567" width="9" style="1"/>
    <col min="13568" max="13568" width="69.25" style="1" customWidth="1"/>
    <col min="13569" max="13809" width="9" style="1"/>
    <col min="13810" max="13810" width="3.625" style="1" customWidth="1"/>
    <col min="13811" max="13811" width="6.5" style="1" customWidth="1"/>
    <col min="13812" max="13812" width="6.125" style="1" customWidth="1"/>
    <col min="13813" max="13813" width="7.5" style="1" customWidth="1"/>
    <col min="13814" max="13814" width="12" style="1" customWidth="1"/>
    <col min="13815" max="13816" width="17.75" style="1" customWidth="1"/>
    <col min="13817" max="13817" width="14.875" style="1" customWidth="1"/>
    <col min="13818" max="13819" width="11.125" style="1" customWidth="1"/>
    <col min="13820" max="13820" width="9.625" style="1" customWidth="1"/>
    <col min="13821" max="13823" width="9" style="1"/>
    <col min="13824" max="13824" width="69.25" style="1" customWidth="1"/>
    <col min="13825" max="14065" width="9" style="1"/>
    <col min="14066" max="14066" width="3.625" style="1" customWidth="1"/>
    <col min="14067" max="14067" width="6.5" style="1" customWidth="1"/>
    <col min="14068" max="14068" width="6.125" style="1" customWidth="1"/>
    <col min="14069" max="14069" width="7.5" style="1" customWidth="1"/>
    <col min="14070" max="14070" width="12" style="1" customWidth="1"/>
    <col min="14071" max="14072" width="17.75" style="1" customWidth="1"/>
    <col min="14073" max="14073" width="14.875" style="1" customWidth="1"/>
    <col min="14074" max="14075" width="11.125" style="1" customWidth="1"/>
    <col min="14076" max="14076" width="9.625" style="1" customWidth="1"/>
    <col min="14077" max="14079" width="9" style="1"/>
    <col min="14080" max="14080" width="69.25" style="1" customWidth="1"/>
    <col min="14081" max="14321" width="9" style="1"/>
    <col min="14322" max="14322" width="3.625" style="1" customWidth="1"/>
    <col min="14323" max="14323" width="6.5" style="1" customWidth="1"/>
    <col min="14324" max="14324" width="6.125" style="1" customWidth="1"/>
    <col min="14325" max="14325" width="7.5" style="1" customWidth="1"/>
    <col min="14326" max="14326" width="12" style="1" customWidth="1"/>
    <col min="14327" max="14328" width="17.75" style="1" customWidth="1"/>
    <col min="14329" max="14329" width="14.875" style="1" customWidth="1"/>
    <col min="14330" max="14331" width="11.125" style="1" customWidth="1"/>
    <col min="14332" max="14332" width="9.625" style="1" customWidth="1"/>
    <col min="14333" max="14335" width="9" style="1"/>
    <col min="14336" max="14336" width="69.25" style="1" customWidth="1"/>
    <col min="14337" max="14577" width="9" style="1"/>
    <col min="14578" max="14578" width="3.625" style="1" customWidth="1"/>
    <col min="14579" max="14579" width="6.5" style="1" customWidth="1"/>
    <col min="14580" max="14580" width="6.125" style="1" customWidth="1"/>
    <col min="14581" max="14581" width="7.5" style="1" customWidth="1"/>
    <col min="14582" max="14582" width="12" style="1" customWidth="1"/>
    <col min="14583" max="14584" width="17.75" style="1" customWidth="1"/>
    <col min="14585" max="14585" width="14.875" style="1" customWidth="1"/>
    <col min="14586" max="14587" width="11.125" style="1" customWidth="1"/>
    <col min="14588" max="14588" width="9.625" style="1" customWidth="1"/>
    <col min="14589" max="14591" width="9" style="1"/>
    <col min="14592" max="14592" width="69.25" style="1" customWidth="1"/>
    <col min="14593" max="14833" width="9" style="1"/>
    <col min="14834" max="14834" width="3.625" style="1" customWidth="1"/>
    <col min="14835" max="14835" width="6.5" style="1" customWidth="1"/>
    <col min="14836" max="14836" width="6.125" style="1" customWidth="1"/>
    <col min="14837" max="14837" width="7.5" style="1" customWidth="1"/>
    <col min="14838" max="14838" width="12" style="1" customWidth="1"/>
    <col min="14839" max="14840" width="17.75" style="1" customWidth="1"/>
    <col min="14841" max="14841" width="14.875" style="1" customWidth="1"/>
    <col min="14842" max="14843" width="11.125" style="1" customWidth="1"/>
    <col min="14844" max="14844" width="9.625" style="1" customWidth="1"/>
    <col min="14845" max="14847" width="9" style="1"/>
    <col min="14848" max="14848" width="69.25" style="1" customWidth="1"/>
    <col min="14849" max="15089" width="9" style="1"/>
    <col min="15090" max="15090" width="3.625" style="1" customWidth="1"/>
    <col min="15091" max="15091" width="6.5" style="1" customWidth="1"/>
    <col min="15092" max="15092" width="6.125" style="1" customWidth="1"/>
    <col min="15093" max="15093" width="7.5" style="1" customWidth="1"/>
    <col min="15094" max="15094" width="12" style="1" customWidth="1"/>
    <col min="15095" max="15096" width="17.75" style="1" customWidth="1"/>
    <col min="15097" max="15097" width="14.875" style="1" customWidth="1"/>
    <col min="15098" max="15099" width="11.125" style="1" customWidth="1"/>
    <col min="15100" max="15100" width="9.625" style="1" customWidth="1"/>
    <col min="15101" max="15103" width="9" style="1"/>
    <col min="15104" max="15104" width="69.25" style="1" customWidth="1"/>
    <col min="15105" max="15345" width="9" style="1"/>
    <col min="15346" max="15346" width="3.625" style="1" customWidth="1"/>
    <col min="15347" max="15347" width="6.5" style="1" customWidth="1"/>
    <col min="15348" max="15348" width="6.125" style="1" customWidth="1"/>
    <col min="15349" max="15349" width="7.5" style="1" customWidth="1"/>
    <col min="15350" max="15350" width="12" style="1" customWidth="1"/>
    <col min="15351" max="15352" width="17.75" style="1" customWidth="1"/>
    <col min="15353" max="15353" width="14.875" style="1" customWidth="1"/>
    <col min="15354" max="15355" width="11.125" style="1" customWidth="1"/>
    <col min="15356" max="15356" width="9.625" style="1" customWidth="1"/>
    <col min="15357" max="15359" width="9" style="1"/>
    <col min="15360" max="15360" width="69.25" style="1" customWidth="1"/>
    <col min="15361" max="15601" width="9" style="1"/>
    <col min="15602" max="15602" width="3.625" style="1" customWidth="1"/>
    <col min="15603" max="15603" width="6.5" style="1" customWidth="1"/>
    <col min="15604" max="15604" width="6.125" style="1" customWidth="1"/>
    <col min="15605" max="15605" width="7.5" style="1" customWidth="1"/>
    <col min="15606" max="15606" width="12" style="1" customWidth="1"/>
    <col min="15607" max="15608" width="17.75" style="1" customWidth="1"/>
    <col min="15609" max="15609" width="14.875" style="1" customWidth="1"/>
    <col min="15610" max="15611" width="11.125" style="1" customWidth="1"/>
    <col min="15612" max="15612" width="9.625" style="1" customWidth="1"/>
    <col min="15613" max="15615" width="9" style="1"/>
    <col min="15616" max="15616" width="69.25" style="1" customWidth="1"/>
    <col min="15617" max="15857" width="9" style="1"/>
    <col min="15858" max="15858" width="3.625" style="1" customWidth="1"/>
    <col min="15859" max="15859" width="6.5" style="1" customWidth="1"/>
    <col min="15860" max="15860" width="6.125" style="1" customWidth="1"/>
    <col min="15861" max="15861" width="7.5" style="1" customWidth="1"/>
    <col min="15862" max="15862" width="12" style="1" customWidth="1"/>
    <col min="15863" max="15864" width="17.75" style="1" customWidth="1"/>
    <col min="15865" max="15865" width="14.875" style="1" customWidth="1"/>
    <col min="15866" max="15867" width="11.125" style="1" customWidth="1"/>
    <col min="15868" max="15868" width="9.625" style="1" customWidth="1"/>
    <col min="15869" max="15871" width="9" style="1"/>
    <col min="15872" max="15872" width="69.25" style="1" customWidth="1"/>
    <col min="15873" max="16113" width="9" style="1"/>
    <col min="16114" max="16114" width="3.625" style="1" customWidth="1"/>
    <col min="16115" max="16115" width="6.5" style="1" customWidth="1"/>
    <col min="16116" max="16116" width="6.125" style="1" customWidth="1"/>
    <col min="16117" max="16117" width="7.5" style="1" customWidth="1"/>
    <col min="16118" max="16118" width="12" style="1" customWidth="1"/>
    <col min="16119" max="16120" width="17.75" style="1" customWidth="1"/>
    <col min="16121" max="16121" width="14.875" style="1" customWidth="1"/>
    <col min="16122" max="16123" width="11.125" style="1" customWidth="1"/>
    <col min="16124" max="16124" width="9.625" style="1" customWidth="1"/>
    <col min="16125" max="16127" width="9" style="1"/>
    <col min="16128" max="16128" width="69.25" style="1" customWidth="1"/>
    <col min="16129" max="16384" width="9" style="1"/>
  </cols>
  <sheetData>
    <row r="1" spans="1:10" x14ac:dyDescent="0.15">
      <c r="A1" s="1" t="s">
        <v>78</v>
      </c>
      <c r="E1" s="4"/>
      <c r="F1" s="5" t="s">
        <v>81</v>
      </c>
    </row>
    <row r="2" spans="1:10" x14ac:dyDescent="0.15">
      <c r="E2" s="4"/>
    </row>
    <row r="3" spans="1:10" ht="20.100000000000001" customHeight="1" x14ac:dyDescent="0.15">
      <c r="A3" s="1" t="s">
        <v>5</v>
      </c>
      <c r="C3" s="3"/>
      <c r="D3" s="3"/>
    </row>
    <row r="4" spans="1:10" ht="20.100000000000001" customHeight="1" thickBot="1" x14ac:dyDescent="0.2">
      <c r="A4" s="1" t="s">
        <v>30</v>
      </c>
      <c r="B4" s="5"/>
      <c r="C4" s="3"/>
      <c r="D4" s="5" t="s">
        <v>9</v>
      </c>
      <c r="E4" s="5"/>
      <c r="F4" s="5" t="s">
        <v>80</v>
      </c>
    </row>
    <row r="5" spans="1:10" ht="20.100000000000001" customHeight="1" x14ac:dyDescent="0.15">
      <c r="A5" s="11" t="s">
        <v>18</v>
      </c>
      <c r="B5" s="12" t="s">
        <v>17</v>
      </c>
      <c r="C5" s="62" t="s">
        <v>29</v>
      </c>
      <c r="D5" s="63"/>
      <c r="E5" s="5"/>
    </row>
    <row r="6" spans="1:10" ht="20.100000000000001" customHeight="1" x14ac:dyDescent="0.15">
      <c r="A6" s="13" t="s">
        <v>10</v>
      </c>
      <c r="B6" s="6">
        <f>D24</f>
        <v>3000000</v>
      </c>
      <c r="C6" s="64"/>
      <c r="D6" s="65"/>
      <c r="E6" s="5"/>
    </row>
    <row r="7" spans="1:10" ht="20.100000000000001" customHeight="1" x14ac:dyDescent="0.15">
      <c r="A7" s="13" t="s">
        <v>11</v>
      </c>
      <c r="B7" s="6">
        <f>B10-B6-B8-B9</f>
        <v>1735517</v>
      </c>
      <c r="C7" s="64"/>
      <c r="D7" s="65"/>
      <c r="E7" s="5"/>
    </row>
    <row r="8" spans="1:10" ht="20.100000000000001" customHeight="1" x14ac:dyDescent="0.15">
      <c r="A8" s="13" t="s">
        <v>12</v>
      </c>
      <c r="B8" s="6"/>
      <c r="C8" s="64"/>
      <c r="D8" s="65"/>
      <c r="E8" s="5"/>
    </row>
    <row r="9" spans="1:10" ht="20.100000000000001" customHeight="1" thickBot="1" x14ac:dyDescent="0.2">
      <c r="A9" s="27" t="s">
        <v>25</v>
      </c>
      <c r="B9" s="28"/>
      <c r="C9" s="66"/>
      <c r="D9" s="67"/>
      <c r="E9" s="5"/>
    </row>
    <row r="10" spans="1:10" ht="20.100000000000001" customHeight="1" thickTop="1" thickBot="1" x14ac:dyDescent="0.2">
      <c r="A10" s="25" t="s">
        <v>15</v>
      </c>
      <c r="B10" s="19">
        <f>B24</f>
        <v>4735517</v>
      </c>
      <c r="C10" s="60"/>
      <c r="D10" s="61"/>
      <c r="E10" s="5"/>
    </row>
    <row r="11" spans="1:10" ht="20.100000000000001" customHeight="1" x14ac:dyDescent="0.15">
      <c r="C11" s="3"/>
      <c r="D11" s="3"/>
      <c r="E11" s="5"/>
    </row>
    <row r="12" spans="1:10" ht="20.100000000000001" customHeight="1" thickBot="1" x14ac:dyDescent="0.2">
      <c r="A12" s="1" t="s">
        <v>6</v>
      </c>
      <c r="C12" s="3"/>
      <c r="D12" s="3"/>
      <c r="E12" s="5"/>
      <c r="F12" s="5" t="s">
        <v>9</v>
      </c>
    </row>
    <row r="13" spans="1:10" ht="63" customHeight="1" thickBot="1" x14ac:dyDescent="0.2">
      <c r="A13" s="11" t="s">
        <v>7</v>
      </c>
      <c r="B13" s="31" t="s">
        <v>8</v>
      </c>
      <c r="C13" s="31" t="s">
        <v>26</v>
      </c>
      <c r="D13" s="31" t="s">
        <v>34</v>
      </c>
      <c r="E13" s="31" t="s">
        <v>32</v>
      </c>
      <c r="F13" s="32" t="s">
        <v>16</v>
      </c>
      <c r="H13" s="33" t="s">
        <v>33</v>
      </c>
      <c r="I13" s="34" t="s">
        <v>47</v>
      </c>
      <c r="J13" s="35" t="s">
        <v>50</v>
      </c>
    </row>
    <row r="14" spans="1:10" ht="37.5" customHeight="1" x14ac:dyDescent="0.15">
      <c r="A14" s="13" t="s">
        <v>0</v>
      </c>
      <c r="B14" s="6">
        <f>90000</f>
        <v>90000</v>
      </c>
      <c r="C14" s="7">
        <f t="shared" ref="C14:C21" si="0">ROUNDDOWN(B14/1.1,0)</f>
        <v>81818</v>
      </c>
      <c r="D14" s="7">
        <f>(ROUNDDOWN(C14*2/3,0))</f>
        <v>54545</v>
      </c>
      <c r="E14" s="8" t="s">
        <v>54</v>
      </c>
      <c r="F14" s="14" t="s">
        <v>21</v>
      </c>
      <c r="H14" s="36"/>
      <c r="I14" s="37"/>
      <c r="J14" s="38"/>
    </row>
    <row r="15" spans="1:10" ht="30" customHeight="1" x14ac:dyDescent="0.15">
      <c r="A15" s="13" t="s">
        <v>1</v>
      </c>
      <c r="B15" s="6">
        <v>15000</v>
      </c>
      <c r="C15" s="7">
        <f t="shared" si="0"/>
        <v>13636</v>
      </c>
      <c r="D15" s="7">
        <f t="shared" ref="D15:D22" si="1">(ROUNDDOWN(C15*2/3,0))</f>
        <v>9090</v>
      </c>
      <c r="E15" s="9" t="s">
        <v>20</v>
      </c>
      <c r="F15" s="15" t="s">
        <v>22</v>
      </c>
      <c r="H15" s="39"/>
      <c r="I15" s="40"/>
      <c r="J15" s="41"/>
    </row>
    <row r="16" spans="1:10" ht="60" x14ac:dyDescent="0.15">
      <c r="A16" s="13" t="s">
        <v>2</v>
      </c>
      <c r="B16" s="6">
        <v>268017</v>
      </c>
      <c r="C16" s="7">
        <f t="shared" si="0"/>
        <v>243651</v>
      </c>
      <c r="D16" s="7">
        <f t="shared" si="1"/>
        <v>162434</v>
      </c>
      <c r="E16" s="8" t="s">
        <v>53</v>
      </c>
      <c r="F16" s="15"/>
      <c r="H16" s="39"/>
      <c r="I16" s="40"/>
      <c r="J16" s="41"/>
    </row>
    <row r="17" spans="1:10" ht="48" x14ac:dyDescent="0.15">
      <c r="A17" s="16" t="s">
        <v>27</v>
      </c>
      <c r="B17" s="6">
        <f>550000</f>
        <v>550000</v>
      </c>
      <c r="C17" s="7">
        <f t="shared" si="0"/>
        <v>500000</v>
      </c>
      <c r="D17" s="7">
        <f>(ROUNDDOWN(C17*2/3,0))</f>
        <v>333333</v>
      </c>
      <c r="E17" s="8" t="s">
        <v>75</v>
      </c>
      <c r="F17" s="15"/>
      <c r="G17" s="17" t="s">
        <v>41</v>
      </c>
      <c r="H17" s="42">
        <f>D17/D$24</f>
        <v>0.111111</v>
      </c>
      <c r="I17" s="43" t="s">
        <v>57</v>
      </c>
      <c r="J17" s="44" t="s">
        <v>51</v>
      </c>
    </row>
    <row r="18" spans="1:10" ht="37.5" customHeight="1" x14ac:dyDescent="0.15">
      <c r="A18" s="13" t="s">
        <v>13</v>
      </c>
      <c r="B18" s="6">
        <v>900000</v>
      </c>
      <c r="C18" s="7">
        <f>ROUNDDOWN(B18/1.1,0)</f>
        <v>818181</v>
      </c>
      <c r="D18" s="7">
        <f t="shared" si="1"/>
        <v>545454</v>
      </c>
      <c r="E18" s="8" t="s">
        <v>19</v>
      </c>
      <c r="F18" s="15" t="s">
        <v>23</v>
      </c>
      <c r="H18" s="39"/>
      <c r="I18" s="40"/>
      <c r="J18" s="41"/>
    </row>
    <row r="19" spans="1:10" ht="81" customHeight="1" x14ac:dyDescent="0.15">
      <c r="A19" s="13" t="s">
        <v>58</v>
      </c>
      <c r="B19" s="6">
        <v>784000</v>
      </c>
      <c r="C19" s="7">
        <f>ROUNDDOWN(B19/1.1,0)</f>
        <v>712727</v>
      </c>
      <c r="D19" s="7">
        <f t="shared" si="1"/>
        <v>475151</v>
      </c>
      <c r="E19" s="45" t="s">
        <v>61</v>
      </c>
      <c r="F19" s="46" t="s">
        <v>77</v>
      </c>
      <c r="H19" s="42">
        <f>D19/D$24</f>
        <v>0.15838366666666667</v>
      </c>
      <c r="I19" s="43" t="s">
        <v>58</v>
      </c>
      <c r="J19" s="44" t="s">
        <v>62</v>
      </c>
    </row>
    <row r="20" spans="1:10" ht="37.5" customHeight="1" x14ac:dyDescent="0.15">
      <c r="A20" s="13" t="s">
        <v>70</v>
      </c>
      <c r="B20" s="6">
        <v>113000</v>
      </c>
      <c r="C20" s="7">
        <f t="shared" si="0"/>
        <v>102727</v>
      </c>
      <c r="D20" s="7">
        <f t="shared" si="1"/>
        <v>68484</v>
      </c>
      <c r="E20" s="8" t="s">
        <v>28</v>
      </c>
      <c r="F20" s="15"/>
      <c r="H20" s="39"/>
      <c r="I20" s="40"/>
      <c r="J20" s="41"/>
    </row>
    <row r="21" spans="1:10" ht="37.5" customHeight="1" x14ac:dyDescent="0.15">
      <c r="A21" s="13" t="s">
        <v>59</v>
      </c>
      <c r="B21" s="6">
        <v>800000</v>
      </c>
      <c r="C21" s="7">
        <f t="shared" si="0"/>
        <v>727272</v>
      </c>
      <c r="D21" s="7">
        <f t="shared" si="1"/>
        <v>484848</v>
      </c>
      <c r="E21" s="8" t="s">
        <v>76</v>
      </c>
      <c r="F21" s="15"/>
      <c r="G21" s="17" t="s">
        <v>41</v>
      </c>
      <c r="H21" s="42">
        <f>D21/D$24</f>
        <v>0.16161600000000001</v>
      </c>
      <c r="I21" s="47" t="s">
        <v>4</v>
      </c>
      <c r="J21" s="44" t="s">
        <v>52</v>
      </c>
    </row>
    <row r="22" spans="1:10" ht="30" customHeight="1" x14ac:dyDescent="0.15">
      <c r="A22" s="13" t="s">
        <v>60</v>
      </c>
      <c r="B22" s="6">
        <f>165000</f>
        <v>165000</v>
      </c>
      <c r="C22" s="7">
        <f t="shared" ref="C22" si="2">(ROUNDDOWN(B22/1.1,0))</f>
        <v>150000</v>
      </c>
      <c r="D22" s="7">
        <f t="shared" si="1"/>
        <v>100000</v>
      </c>
      <c r="E22" s="8" t="s">
        <v>35</v>
      </c>
      <c r="F22" s="15"/>
      <c r="H22" s="39"/>
      <c r="I22" s="40"/>
      <c r="J22" s="48"/>
    </row>
    <row r="23" spans="1:10" ht="37.5" customHeight="1" thickBot="1" x14ac:dyDescent="0.2">
      <c r="A23" s="27" t="s">
        <v>66</v>
      </c>
      <c r="B23" s="28">
        <f>B37+B49</f>
        <v>1050500</v>
      </c>
      <c r="C23" s="28">
        <f>C37+C49</f>
        <v>954995</v>
      </c>
      <c r="D23" s="28">
        <f>D37+D49</f>
        <v>766661</v>
      </c>
      <c r="E23" s="29" t="s">
        <v>14</v>
      </c>
      <c r="F23" s="30" t="s">
        <v>55</v>
      </c>
      <c r="G23" s="17" t="s">
        <v>41</v>
      </c>
      <c r="H23" s="42">
        <f>D23/D$24</f>
        <v>0.25555366666666668</v>
      </c>
      <c r="I23" s="47" t="s">
        <v>36</v>
      </c>
      <c r="J23" s="44" t="s">
        <v>52</v>
      </c>
    </row>
    <row r="24" spans="1:10" ht="37.5" customHeight="1" thickTop="1" thickBot="1" x14ac:dyDescent="0.2">
      <c r="A24" s="25" t="s">
        <v>15</v>
      </c>
      <c r="B24" s="19">
        <f>SUM(B14:B23)</f>
        <v>4735517</v>
      </c>
      <c r="C24" s="19">
        <f>SUM(C14:C23)</f>
        <v>4305007</v>
      </c>
      <c r="D24" s="19">
        <f>SUM(D14:D23)</f>
        <v>3000000</v>
      </c>
      <c r="E24" s="26"/>
      <c r="F24" s="21"/>
      <c r="G24" s="17" t="s">
        <v>41</v>
      </c>
      <c r="H24" s="49">
        <f>$D$24/3000000</f>
        <v>1</v>
      </c>
      <c r="I24" s="50" t="s">
        <v>43</v>
      </c>
      <c r="J24" s="51" t="s">
        <v>79</v>
      </c>
    </row>
    <row r="25" spans="1:10" ht="20.100000000000001" customHeight="1" x14ac:dyDescent="0.15">
      <c r="A25" s="59" t="s">
        <v>56</v>
      </c>
      <c r="B25" s="59"/>
      <c r="C25" s="59"/>
      <c r="D25" s="59"/>
      <c r="E25" s="59"/>
      <c r="F25" s="59"/>
    </row>
    <row r="26" spans="1:10" ht="20.100000000000001" customHeight="1" x14ac:dyDescent="0.15">
      <c r="A26" s="52"/>
      <c r="B26" s="52"/>
      <c r="C26" s="52"/>
      <c r="D26" s="52"/>
      <c r="E26" s="52"/>
      <c r="F26" s="52"/>
    </row>
    <row r="27" spans="1:10" ht="20.100000000000001" customHeight="1" x14ac:dyDescent="0.15">
      <c r="B27" s="10"/>
      <c r="C27" s="3"/>
      <c r="D27" s="3"/>
      <c r="E27" s="5"/>
    </row>
    <row r="28" spans="1:10" ht="20.100000000000001" customHeight="1" thickBot="1" x14ac:dyDescent="0.2">
      <c r="A28" s="1" t="s">
        <v>45</v>
      </c>
      <c r="C28" s="3"/>
      <c r="D28" s="3"/>
      <c r="E28" s="5"/>
      <c r="F28" s="5" t="s">
        <v>9</v>
      </c>
    </row>
    <row r="29" spans="1:10" ht="63" customHeight="1" thickBot="1" x14ac:dyDescent="0.2">
      <c r="A29" s="11" t="s">
        <v>7</v>
      </c>
      <c r="B29" s="31" t="s">
        <v>8</v>
      </c>
      <c r="C29" s="31" t="s">
        <v>26</v>
      </c>
      <c r="D29" s="31" t="s">
        <v>67</v>
      </c>
      <c r="E29" s="31" t="s">
        <v>32</v>
      </c>
      <c r="F29" s="32" t="s">
        <v>16</v>
      </c>
      <c r="H29" s="53" t="s">
        <v>33</v>
      </c>
      <c r="I29" s="54" t="s">
        <v>42</v>
      </c>
      <c r="J29" s="35" t="s">
        <v>50</v>
      </c>
    </row>
    <row r="30" spans="1:10" ht="39" customHeight="1" x14ac:dyDescent="0.15">
      <c r="A30" s="13" t="s">
        <v>0</v>
      </c>
      <c r="B30" s="6">
        <f>75000</f>
        <v>75000</v>
      </c>
      <c r="C30" s="7">
        <f>(ROUNDDOWN(B30/1.1,0))</f>
        <v>68181</v>
      </c>
      <c r="D30" s="7">
        <f>(ROUNDDOWN(C30*10/10,0))</f>
        <v>68181</v>
      </c>
      <c r="E30" s="8" t="s">
        <v>49</v>
      </c>
      <c r="F30" s="15" t="s">
        <v>24</v>
      </c>
      <c r="H30" s="39"/>
      <c r="I30" s="40"/>
      <c r="J30" s="41"/>
    </row>
    <row r="31" spans="1:10" ht="30" customHeight="1" x14ac:dyDescent="0.15">
      <c r="A31" s="13" t="s">
        <v>1</v>
      </c>
      <c r="B31" s="6">
        <f>15000</f>
        <v>15000</v>
      </c>
      <c r="C31" s="7">
        <f>(ROUNDDOWN(B31/1.1,0))</f>
        <v>13636</v>
      </c>
      <c r="D31" s="7">
        <f t="shared" ref="D31:D35" si="3">(ROUNDDOWN(C31*10/10,0))</f>
        <v>13636</v>
      </c>
      <c r="E31" s="9" t="s">
        <v>39</v>
      </c>
      <c r="F31" s="15" t="s">
        <v>22</v>
      </c>
      <c r="H31" s="39"/>
      <c r="I31" s="40"/>
      <c r="J31" s="41"/>
    </row>
    <row r="32" spans="1:10" ht="55.5" customHeight="1" x14ac:dyDescent="0.15">
      <c r="A32" s="13" t="s">
        <v>2</v>
      </c>
      <c r="B32" s="6">
        <f>200000</f>
        <v>200000</v>
      </c>
      <c r="C32" s="7">
        <f t="shared" ref="C32:C35" si="4">(ROUNDDOWN(B32/1.1,0))</f>
        <v>181818</v>
      </c>
      <c r="D32" s="7">
        <f t="shared" si="3"/>
        <v>181818</v>
      </c>
      <c r="E32" s="8" t="s">
        <v>71</v>
      </c>
      <c r="F32" s="15"/>
      <c r="H32" s="39"/>
      <c r="I32" s="40"/>
      <c r="J32" s="41"/>
    </row>
    <row r="33" spans="1:10" ht="39" customHeight="1" x14ac:dyDescent="0.15">
      <c r="A33" s="13" t="s">
        <v>68</v>
      </c>
      <c r="B33" s="6">
        <f>100000</f>
        <v>100000</v>
      </c>
      <c r="C33" s="7">
        <f t="shared" si="4"/>
        <v>90909</v>
      </c>
      <c r="D33" s="7">
        <f t="shared" si="3"/>
        <v>90909</v>
      </c>
      <c r="E33" s="8" t="s">
        <v>72</v>
      </c>
      <c r="F33" s="15" t="s">
        <v>73</v>
      </c>
      <c r="H33" s="39"/>
      <c r="I33" s="40"/>
      <c r="J33" s="41"/>
    </row>
    <row r="34" spans="1:10" ht="39" customHeight="1" x14ac:dyDescent="0.15">
      <c r="A34" s="13" t="s">
        <v>37</v>
      </c>
      <c r="B34" s="6"/>
      <c r="C34" s="7">
        <f t="shared" si="4"/>
        <v>0</v>
      </c>
      <c r="D34" s="7">
        <f t="shared" si="3"/>
        <v>0</v>
      </c>
      <c r="E34" s="8"/>
      <c r="F34" s="15"/>
      <c r="G34" s="17" t="s">
        <v>41</v>
      </c>
      <c r="H34" s="42">
        <f>D34/(D30+D31+D32+D33+D34+D35)</f>
        <v>0</v>
      </c>
      <c r="I34" s="47" t="s">
        <v>37</v>
      </c>
      <c r="J34" s="44" t="s">
        <v>63</v>
      </c>
    </row>
    <row r="35" spans="1:10" ht="30" customHeight="1" x14ac:dyDescent="0.15">
      <c r="A35" s="13" t="s">
        <v>38</v>
      </c>
      <c r="B35" s="6"/>
      <c r="C35" s="7">
        <f t="shared" si="4"/>
        <v>0</v>
      </c>
      <c r="D35" s="7">
        <f t="shared" si="3"/>
        <v>0</v>
      </c>
      <c r="E35" s="8"/>
      <c r="F35" s="15"/>
      <c r="H35" s="39"/>
      <c r="I35" s="40"/>
      <c r="J35" s="41"/>
    </row>
    <row r="36" spans="1:10" ht="30" customHeight="1" thickBot="1" x14ac:dyDescent="0.2">
      <c r="A36" s="22" t="s">
        <v>69</v>
      </c>
      <c r="B36" s="23">
        <f>ROUNDDOWN(SUM(B30:B35)*0.1,0)</f>
        <v>39000</v>
      </c>
      <c r="C36" s="23">
        <f>(ROUNDDOWN(SUM(C30:C35)*0.1,0))</f>
        <v>35454</v>
      </c>
      <c r="D36" s="23">
        <f>ROUNDDOWN(SUM(D30:D35)*0.1,0)</f>
        <v>35454</v>
      </c>
      <c r="E36" s="55" t="s">
        <v>40</v>
      </c>
      <c r="F36" s="24"/>
      <c r="H36" s="42">
        <f>D36/(D30+D31+D32+D33+D34+D35)</f>
        <v>9.9998871790243249E-2</v>
      </c>
      <c r="I36" s="47" t="s">
        <v>64</v>
      </c>
      <c r="J36" s="44" t="s">
        <v>65</v>
      </c>
    </row>
    <row r="37" spans="1:10" ht="39" customHeight="1" thickTop="1" thickBot="1" x14ac:dyDescent="0.2">
      <c r="A37" s="18" t="s">
        <v>3</v>
      </c>
      <c r="B37" s="19">
        <f>SUM(B30:B36)</f>
        <v>429000</v>
      </c>
      <c r="C37" s="20">
        <f>SUM(C30:C36)</f>
        <v>389998</v>
      </c>
      <c r="D37" s="20">
        <f>SUM(D30:D36)</f>
        <v>389998</v>
      </c>
      <c r="E37" s="26"/>
      <c r="F37" s="21"/>
      <c r="H37" s="56"/>
      <c r="I37" s="57"/>
      <c r="J37" s="58"/>
    </row>
    <row r="38" spans="1:10" ht="18.75" customHeight="1" x14ac:dyDescent="0.15">
      <c r="A38" s="59" t="s">
        <v>56</v>
      </c>
      <c r="B38" s="59"/>
      <c r="C38" s="59"/>
      <c r="D38" s="59"/>
      <c r="E38" s="59"/>
      <c r="F38" s="59"/>
    </row>
    <row r="39" spans="1:10" x14ac:dyDescent="0.15">
      <c r="C39" s="2"/>
    </row>
    <row r="40" spans="1:10" ht="20.100000000000001" customHeight="1" thickBot="1" x14ac:dyDescent="0.2">
      <c r="A40" s="1" t="s">
        <v>46</v>
      </c>
      <c r="C40" s="3"/>
      <c r="D40" s="3"/>
      <c r="E40" s="5"/>
      <c r="F40" s="5" t="s">
        <v>9</v>
      </c>
    </row>
    <row r="41" spans="1:10" ht="63" customHeight="1" thickBot="1" x14ac:dyDescent="0.2">
      <c r="A41" s="11" t="s">
        <v>7</v>
      </c>
      <c r="B41" s="31" t="s">
        <v>8</v>
      </c>
      <c r="C41" s="31" t="s">
        <v>26</v>
      </c>
      <c r="D41" s="31" t="s">
        <v>44</v>
      </c>
      <c r="E41" s="31" t="s">
        <v>32</v>
      </c>
      <c r="F41" s="32" t="s">
        <v>16</v>
      </c>
      <c r="H41" s="53" t="s">
        <v>33</v>
      </c>
      <c r="I41" s="54" t="s">
        <v>42</v>
      </c>
      <c r="J41" s="35" t="s">
        <v>50</v>
      </c>
    </row>
    <row r="42" spans="1:10" ht="39" customHeight="1" x14ac:dyDescent="0.15">
      <c r="A42" s="13" t="s">
        <v>0</v>
      </c>
      <c r="B42" s="6">
        <f>75000</f>
        <v>75000</v>
      </c>
      <c r="C42" s="7">
        <f>(ROUNDDOWN(B42/1.1,0))</f>
        <v>68181</v>
      </c>
      <c r="D42" s="7">
        <f>(ROUNDDOWN(C42*2/3,0))</f>
        <v>45454</v>
      </c>
      <c r="E42" s="8" t="s">
        <v>48</v>
      </c>
      <c r="F42" s="15" t="s">
        <v>24</v>
      </c>
      <c r="H42" s="39"/>
      <c r="I42" s="40"/>
      <c r="J42" s="41"/>
    </row>
    <row r="43" spans="1:10" ht="30" customHeight="1" x14ac:dyDescent="0.15">
      <c r="A43" s="13" t="s">
        <v>1</v>
      </c>
      <c r="B43" s="6">
        <f>15000</f>
        <v>15000</v>
      </c>
      <c r="C43" s="7">
        <f>(ROUNDDOWN(B43/1.1,0))</f>
        <v>13636</v>
      </c>
      <c r="D43" s="7">
        <f t="shared" ref="D43:D47" si="5">(ROUNDDOWN(C43*2/3,0))</f>
        <v>9090</v>
      </c>
      <c r="E43" s="9" t="s">
        <v>39</v>
      </c>
      <c r="F43" s="15" t="s">
        <v>22</v>
      </c>
      <c r="H43" s="39"/>
      <c r="I43" s="40"/>
      <c r="J43" s="41"/>
    </row>
    <row r="44" spans="1:10" ht="56.25" customHeight="1" x14ac:dyDescent="0.15">
      <c r="A44" s="13" t="s">
        <v>2</v>
      </c>
      <c r="B44" s="6">
        <f>150000</f>
        <v>150000</v>
      </c>
      <c r="C44" s="7">
        <f t="shared" ref="C44:C47" si="6">(ROUNDDOWN(B44/1.1,0))</f>
        <v>136363</v>
      </c>
      <c r="D44" s="7">
        <f t="shared" si="5"/>
        <v>90908</v>
      </c>
      <c r="E44" s="8" t="s">
        <v>74</v>
      </c>
      <c r="F44" s="15"/>
      <c r="H44" s="39"/>
      <c r="I44" s="40"/>
      <c r="J44" s="41"/>
    </row>
    <row r="45" spans="1:10" ht="39" customHeight="1" x14ac:dyDescent="0.15">
      <c r="A45" s="13" t="s">
        <v>68</v>
      </c>
      <c r="B45" s="6"/>
      <c r="C45" s="7">
        <f t="shared" si="6"/>
        <v>0</v>
      </c>
      <c r="D45" s="7">
        <f t="shared" si="5"/>
        <v>0</v>
      </c>
      <c r="E45" s="8"/>
      <c r="F45" s="15"/>
      <c r="H45" s="39"/>
      <c r="I45" s="40"/>
      <c r="J45" s="41"/>
    </row>
    <row r="46" spans="1:10" ht="39" customHeight="1" x14ac:dyDescent="0.15">
      <c r="A46" s="13" t="s">
        <v>37</v>
      </c>
      <c r="B46" s="6">
        <f>160000</f>
        <v>160000</v>
      </c>
      <c r="C46" s="7">
        <f t="shared" si="6"/>
        <v>145454</v>
      </c>
      <c r="D46" s="7">
        <f>(ROUNDDOWN(C46*2/3,0))</f>
        <v>96969</v>
      </c>
      <c r="E46" s="8" t="s">
        <v>31</v>
      </c>
      <c r="F46" s="15"/>
      <c r="H46" s="42">
        <f>D46/(D42+D43+D44+D45+D46+D47)</f>
        <v>0.28318648681009634</v>
      </c>
      <c r="I46" s="47" t="s">
        <v>37</v>
      </c>
      <c r="J46" s="44" t="s">
        <v>63</v>
      </c>
    </row>
    <row r="47" spans="1:10" ht="30" customHeight="1" x14ac:dyDescent="0.15">
      <c r="A47" s="13" t="s">
        <v>38</v>
      </c>
      <c r="B47" s="6">
        <f>165000</f>
        <v>165000</v>
      </c>
      <c r="C47" s="7">
        <f t="shared" si="6"/>
        <v>150000</v>
      </c>
      <c r="D47" s="7">
        <f t="shared" si="5"/>
        <v>100000</v>
      </c>
      <c r="E47" s="8" t="s">
        <v>35</v>
      </c>
      <c r="F47" s="15"/>
      <c r="H47" s="39"/>
      <c r="I47" s="40"/>
      <c r="J47" s="41"/>
    </row>
    <row r="48" spans="1:10" ht="30" customHeight="1" thickBot="1" x14ac:dyDescent="0.2">
      <c r="A48" s="22" t="s">
        <v>69</v>
      </c>
      <c r="B48" s="23">
        <f>ROUNDDOWN(SUM(B42:B47)*0.1,0)</f>
        <v>56500</v>
      </c>
      <c r="C48" s="23">
        <f>(ROUNDDOWN(SUM(C42:C47)*0.1,0))</f>
        <v>51363</v>
      </c>
      <c r="D48" s="23">
        <f>ROUNDDOWN(SUM(D42:D47)*0.1,0)</f>
        <v>34242</v>
      </c>
      <c r="E48" s="55" t="s">
        <v>40</v>
      </c>
      <c r="F48" s="24"/>
      <c r="H48" s="42">
        <f>D48/(D42+D43+D44+D45+D46+D47)</f>
        <v>9.9999707961836451E-2</v>
      </c>
      <c r="I48" s="47" t="s">
        <v>64</v>
      </c>
      <c r="J48" s="44" t="s">
        <v>65</v>
      </c>
    </row>
    <row r="49" spans="1:10" ht="39" customHeight="1" thickTop="1" thickBot="1" x14ac:dyDescent="0.2">
      <c r="A49" s="18" t="s">
        <v>3</v>
      </c>
      <c r="B49" s="19">
        <f>SUM(B42:B48)</f>
        <v>621500</v>
      </c>
      <c r="C49" s="20">
        <f>SUM(C42:C48)</f>
        <v>564997</v>
      </c>
      <c r="D49" s="20">
        <f>SUM(D42:D48)</f>
        <v>376663</v>
      </c>
      <c r="E49" s="26"/>
      <c r="F49" s="21"/>
      <c r="H49" s="56"/>
      <c r="I49" s="57"/>
      <c r="J49" s="58"/>
    </row>
    <row r="50" spans="1:10" ht="18.75" customHeight="1" x14ac:dyDescent="0.15">
      <c r="A50" s="59" t="s">
        <v>56</v>
      </c>
      <c r="B50" s="59"/>
      <c r="C50" s="59"/>
      <c r="D50" s="59"/>
      <c r="E50" s="59"/>
      <c r="F50" s="59"/>
    </row>
    <row r="51" spans="1:10" x14ac:dyDescent="0.15">
      <c r="C51" s="2"/>
    </row>
    <row r="52" spans="1:10" x14ac:dyDescent="0.15">
      <c r="C52" s="2"/>
    </row>
    <row r="53" spans="1:10" x14ac:dyDescent="0.15">
      <c r="C53" s="2"/>
    </row>
    <row r="54" spans="1:10" x14ac:dyDescent="0.15">
      <c r="C54" s="2"/>
    </row>
    <row r="55" spans="1:10" x14ac:dyDescent="0.15">
      <c r="C55" s="2"/>
    </row>
    <row r="56" spans="1:10" x14ac:dyDescent="0.15">
      <c r="C56" s="2"/>
    </row>
    <row r="57" spans="1:10" x14ac:dyDescent="0.15">
      <c r="C57" s="2"/>
    </row>
    <row r="58" spans="1:10" x14ac:dyDescent="0.15">
      <c r="C58" s="2"/>
    </row>
    <row r="59" spans="1:10" x14ac:dyDescent="0.15">
      <c r="C59" s="2"/>
    </row>
    <row r="60" spans="1:10" x14ac:dyDescent="0.15">
      <c r="C60" s="2"/>
    </row>
    <row r="61" spans="1:10" x14ac:dyDescent="0.15">
      <c r="C61" s="2"/>
    </row>
    <row r="62" spans="1:10" x14ac:dyDescent="0.15">
      <c r="C62" s="2"/>
    </row>
    <row r="63" spans="1:10" x14ac:dyDescent="0.15">
      <c r="C63" s="2"/>
    </row>
    <row r="64" spans="1:10" x14ac:dyDescent="0.15">
      <c r="C64" s="2"/>
    </row>
    <row r="65" spans="3:3" x14ac:dyDescent="0.15">
      <c r="C65" s="2"/>
    </row>
    <row r="66" spans="3:3" x14ac:dyDescent="0.15">
      <c r="C66" s="2"/>
    </row>
    <row r="67" spans="3:3" x14ac:dyDescent="0.15">
      <c r="C67" s="2"/>
    </row>
    <row r="68" spans="3:3" x14ac:dyDescent="0.15">
      <c r="C68" s="2"/>
    </row>
    <row r="69" spans="3:3" x14ac:dyDescent="0.15">
      <c r="C69" s="2"/>
    </row>
    <row r="70" spans="3:3" x14ac:dyDescent="0.15">
      <c r="C70" s="2"/>
    </row>
    <row r="71" spans="3:3" x14ac:dyDescent="0.15">
      <c r="C71" s="2"/>
    </row>
    <row r="72" spans="3:3" x14ac:dyDescent="0.15">
      <c r="C72" s="2"/>
    </row>
    <row r="73" spans="3:3" x14ac:dyDescent="0.15">
      <c r="C73" s="2"/>
    </row>
    <row r="74" spans="3:3" x14ac:dyDescent="0.15">
      <c r="C74" s="2"/>
    </row>
    <row r="75" spans="3:3" x14ac:dyDescent="0.15">
      <c r="C75" s="2"/>
    </row>
    <row r="76" spans="3:3" x14ac:dyDescent="0.15">
      <c r="C76" s="2"/>
    </row>
    <row r="77" spans="3:3" x14ac:dyDescent="0.15">
      <c r="C77" s="2"/>
    </row>
    <row r="78" spans="3:3" x14ac:dyDescent="0.15">
      <c r="C78" s="2"/>
    </row>
    <row r="79" spans="3:3" x14ac:dyDescent="0.15">
      <c r="C79" s="2"/>
    </row>
    <row r="80" spans="3:3" x14ac:dyDescent="0.15">
      <c r="C80" s="2"/>
    </row>
    <row r="81" spans="3:3" x14ac:dyDescent="0.15">
      <c r="C81" s="2"/>
    </row>
    <row r="82" spans="3:3" x14ac:dyDescent="0.15">
      <c r="C82" s="2"/>
    </row>
    <row r="83" spans="3:3" x14ac:dyDescent="0.15">
      <c r="C83" s="2"/>
    </row>
    <row r="84" spans="3:3" x14ac:dyDescent="0.15">
      <c r="C84" s="2"/>
    </row>
    <row r="85" spans="3:3" x14ac:dyDescent="0.15">
      <c r="C85" s="2"/>
    </row>
    <row r="86" spans="3:3" x14ac:dyDescent="0.15">
      <c r="C86" s="2"/>
    </row>
    <row r="87" spans="3:3" x14ac:dyDescent="0.15">
      <c r="C87" s="2"/>
    </row>
    <row r="88" spans="3:3" x14ac:dyDescent="0.15">
      <c r="C88" s="2"/>
    </row>
    <row r="89" spans="3:3" x14ac:dyDescent="0.15">
      <c r="C89" s="2"/>
    </row>
    <row r="90" spans="3:3" x14ac:dyDescent="0.15">
      <c r="C90" s="2"/>
    </row>
    <row r="91" spans="3:3" x14ac:dyDescent="0.15">
      <c r="C91" s="2"/>
    </row>
    <row r="92" spans="3:3" x14ac:dyDescent="0.15">
      <c r="C92" s="2"/>
    </row>
    <row r="93" spans="3:3" x14ac:dyDescent="0.15">
      <c r="C93" s="2"/>
    </row>
    <row r="94" spans="3:3" x14ac:dyDescent="0.15">
      <c r="C94" s="2"/>
    </row>
    <row r="95" spans="3:3" x14ac:dyDescent="0.15">
      <c r="C95" s="2"/>
    </row>
    <row r="96" spans="3:3" x14ac:dyDescent="0.15">
      <c r="C96" s="2"/>
    </row>
    <row r="97" spans="3:3" x14ac:dyDescent="0.15">
      <c r="C97" s="2"/>
    </row>
    <row r="98" spans="3:3" x14ac:dyDescent="0.15">
      <c r="C98" s="2"/>
    </row>
    <row r="99" spans="3:3" x14ac:dyDescent="0.15">
      <c r="C99" s="2"/>
    </row>
    <row r="100" spans="3:3" x14ac:dyDescent="0.15">
      <c r="C100" s="2"/>
    </row>
    <row r="101" spans="3:3" x14ac:dyDescent="0.15">
      <c r="C101" s="2"/>
    </row>
    <row r="102" spans="3:3" x14ac:dyDescent="0.15">
      <c r="C102" s="2"/>
    </row>
    <row r="103" spans="3:3" x14ac:dyDescent="0.15">
      <c r="C103" s="2"/>
    </row>
    <row r="104" spans="3:3" x14ac:dyDescent="0.15">
      <c r="C104" s="2"/>
    </row>
    <row r="105" spans="3:3" x14ac:dyDescent="0.15">
      <c r="C105" s="2"/>
    </row>
    <row r="106" spans="3:3" x14ac:dyDescent="0.15">
      <c r="C106" s="2"/>
    </row>
    <row r="107" spans="3:3" x14ac:dyDescent="0.15">
      <c r="C107" s="2"/>
    </row>
    <row r="108" spans="3:3" x14ac:dyDescent="0.15">
      <c r="C108" s="2"/>
    </row>
    <row r="109" spans="3:3" x14ac:dyDescent="0.15">
      <c r="C109" s="2"/>
    </row>
    <row r="110" spans="3:3" x14ac:dyDescent="0.15">
      <c r="C110" s="2"/>
    </row>
    <row r="111" spans="3:3" x14ac:dyDescent="0.15">
      <c r="C111" s="2"/>
    </row>
    <row r="112" spans="3:3" x14ac:dyDescent="0.15">
      <c r="C112" s="2"/>
    </row>
    <row r="113" spans="3:3" x14ac:dyDescent="0.15">
      <c r="C113" s="2"/>
    </row>
    <row r="114" spans="3:3" x14ac:dyDescent="0.15">
      <c r="C114" s="2"/>
    </row>
    <row r="115" spans="3:3" x14ac:dyDescent="0.15">
      <c r="C115" s="2"/>
    </row>
    <row r="116" spans="3:3" x14ac:dyDescent="0.15">
      <c r="C116" s="2"/>
    </row>
    <row r="117" spans="3:3" x14ac:dyDescent="0.15">
      <c r="C117" s="2"/>
    </row>
    <row r="118" spans="3:3" x14ac:dyDescent="0.15">
      <c r="C118" s="2"/>
    </row>
    <row r="119" spans="3:3" x14ac:dyDescent="0.15">
      <c r="C119" s="2"/>
    </row>
    <row r="120" spans="3:3" x14ac:dyDescent="0.15">
      <c r="C120" s="2"/>
    </row>
    <row r="121" spans="3:3" x14ac:dyDescent="0.15">
      <c r="C121" s="2"/>
    </row>
    <row r="122" spans="3:3" x14ac:dyDescent="0.15">
      <c r="C122" s="2"/>
    </row>
    <row r="123" spans="3:3" x14ac:dyDescent="0.15">
      <c r="C123" s="2"/>
    </row>
    <row r="124" spans="3:3" x14ac:dyDescent="0.15">
      <c r="C124" s="2"/>
    </row>
    <row r="125" spans="3:3" x14ac:dyDescent="0.15">
      <c r="C125" s="2"/>
    </row>
    <row r="126" spans="3:3" x14ac:dyDescent="0.15">
      <c r="C126" s="2"/>
    </row>
    <row r="127" spans="3:3" x14ac:dyDescent="0.15">
      <c r="C127" s="2"/>
    </row>
    <row r="128" spans="3:3" x14ac:dyDescent="0.15">
      <c r="C128" s="2"/>
    </row>
    <row r="129" spans="3:3" x14ac:dyDescent="0.15">
      <c r="C129" s="2"/>
    </row>
    <row r="130" spans="3:3" x14ac:dyDescent="0.15">
      <c r="C130" s="2"/>
    </row>
    <row r="131" spans="3:3" x14ac:dyDescent="0.15">
      <c r="C131" s="2"/>
    </row>
    <row r="132" spans="3:3" x14ac:dyDescent="0.15">
      <c r="C132" s="2"/>
    </row>
    <row r="133" spans="3:3" x14ac:dyDescent="0.15">
      <c r="C133" s="2"/>
    </row>
    <row r="134" spans="3:3" x14ac:dyDescent="0.15">
      <c r="C134" s="2"/>
    </row>
    <row r="135" spans="3:3" x14ac:dyDescent="0.15">
      <c r="C135" s="2"/>
    </row>
    <row r="136" spans="3:3" x14ac:dyDescent="0.15">
      <c r="C136" s="2"/>
    </row>
    <row r="137" spans="3:3" x14ac:dyDescent="0.15">
      <c r="C137" s="2"/>
    </row>
    <row r="138" spans="3:3" x14ac:dyDescent="0.15">
      <c r="C138" s="2"/>
    </row>
    <row r="139" spans="3:3" x14ac:dyDescent="0.15">
      <c r="C139" s="2"/>
    </row>
    <row r="140" spans="3:3" x14ac:dyDescent="0.15">
      <c r="C140" s="2"/>
    </row>
    <row r="141" spans="3:3" x14ac:dyDescent="0.15">
      <c r="C141" s="2"/>
    </row>
    <row r="142" spans="3:3" x14ac:dyDescent="0.15">
      <c r="C142" s="2"/>
    </row>
    <row r="143" spans="3:3" x14ac:dyDescent="0.15">
      <c r="C143" s="2"/>
    </row>
    <row r="144" spans="3:3" x14ac:dyDescent="0.15">
      <c r="C144" s="2"/>
    </row>
    <row r="145" spans="3:3" x14ac:dyDescent="0.15">
      <c r="C145" s="2"/>
    </row>
    <row r="146" spans="3:3" x14ac:dyDescent="0.15">
      <c r="C146" s="2"/>
    </row>
    <row r="147" spans="3:3" x14ac:dyDescent="0.15">
      <c r="C147" s="2"/>
    </row>
    <row r="148" spans="3:3" x14ac:dyDescent="0.15">
      <c r="C148" s="2"/>
    </row>
    <row r="149" spans="3:3" x14ac:dyDescent="0.15">
      <c r="C149" s="2"/>
    </row>
    <row r="150" spans="3:3" x14ac:dyDescent="0.15">
      <c r="C150" s="2"/>
    </row>
    <row r="151" spans="3:3" x14ac:dyDescent="0.15">
      <c r="C151" s="2"/>
    </row>
    <row r="152" spans="3:3" x14ac:dyDescent="0.15">
      <c r="C152" s="2"/>
    </row>
    <row r="153" spans="3:3" x14ac:dyDescent="0.15">
      <c r="C153" s="2"/>
    </row>
    <row r="154" spans="3:3" x14ac:dyDescent="0.15">
      <c r="C154" s="2"/>
    </row>
    <row r="155" spans="3:3" x14ac:dyDescent="0.15">
      <c r="C155" s="2"/>
    </row>
    <row r="156" spans="3:3" x14ac:dyDescent="0.15">
      <c r="C156" s="2"/>
    </row>
    <row r="157" spans="3:3" x14ac:dyDescent="0.15">
      <c r="C157" s="2"/>
    </row>
    <row r="158" spans="3:3" x14ac:dyDescent="0.15">
      <c r="C158" s="2"/>
    </row>
    <row r="159" spans="3:3" x14ac:dyDescent="0.15">
      <c r="C159" s="2"/>
    </row>
    <row r="160" spans="3:3" x14ac:dyDescent="0.15">
      <c r="C160" s="2"/>
    </row>
    <row r="161" spans="3:3" x14ac:dyDescent="0.15">
      <c r="C161" s="2"/>
    </row>
    <row r="162" spans="3:3" x14ac:dyDescent="0.15">
      <c r="C162" s="2"/>
    </row>
    <row r="163" spans="3:3" x14ac:dyDescent="0.15">
      <c r="C163" s="2"/>
    </row>
    <row r="164" spans="3:3" x14ac:dyDescent="0.15">
      <c r="C164" s="2"/>
    </row>
    <row r="165" spans="3:3" x14ac:dyDescent="0.15">
      <c r="C165" s="2"/>
    </row>
    <row r="166" spans="3:3" x14ac:dyDescent="0.15">
      <c r="C166" s="2"/>
    </row>
    <row r="167" spans="3:3" x14ac:dyDescent="0.15">
      <c r="C167" s="2"/>
    </row>
    <row r="168" spans="3:3" x14ac:dyDescent="0.15">
      <c r="C168" s="2"/>
    </row>
    <row r="169" spans="3:3" x14ac:dyDescent="0.15">
      <c r="C169" s="2"/>
    </row>
    <row r="170" spans="3:3" x14ac:dyDescent="0.15">
      <c r="C170" s="2"/>
    </row>
    <row r="171" spans="3:3" x14ac:dyDescent="0.15">
      <c r="C171" s="2"/>
    </row>
    <row r="172" spans="3:3" x14ac:dyDescent="0.15">
      <c r="C172" s="2"/>
    </row>
    <row r="173" spans="3:3" x14ac:dyDescent="0.15">
      <c r="C173" s="2"/>
    </row>
    <row r="174" spans="3:3" x14ac:dyDescent="0.15">
      <c r="C174" s="2"/>
    </row>
    <row r="175" spans="3:3" x14ac:dyDescent="0.15">
      <c r="C175" s="2"/>
    </row>
    <row r="176" spans="3:3" x14ac:dyDescent="0.15">
      <c r="C176" s="2"/>
    </row>
    <row r="177" spans="3:3" x14ac:dyDescent="0.15">
      <c r="C177" s="2"/>
    </row>
    <row r="178" spans="3:3" x14ac:dyDescent="0.15">
      <c r="C178" s="2"/>
    </row>
    <row r="179" spans="3:3" x14ac:dyDescent="0.15">
      <c r="C179" s="2"/>
    </row>
    <row r="180" spans="3:3" x14ac:dyDescent="0.15">
      <c r="C180" s="2"/>
    </row>
    <row r="181" spans="3:3" x14ac:dyDescent="0.15">
      <c r="C181" s="2"/>
    </row>
    <row r="182" spans="3:3" x14ac:dyDescent="0.15">
      <c r="C182" s="2"/>
    </row>
    <row r="183" spans="3:3" x14ac:dyDescent="0.15">
      <c r="C183" s="2"/>
    </row>
    <row r="184" spans="3:3" x14ac:dyDescent="0.15">
      <c r="C184" s="2"/>
    </row>
    <row r="185" spans="3:3" x14ac:dyDescent="0.15">
      <c r="C185" s="2"/>
    </row>
    <row r="186" spans="3:3" x14ac:dyDescent="0.15">
      <c r="C186" s="2"/>
    </row>
    <row r="187" spans="3:3" x14ac:dyDescent="0.15">
      <c r="C187" s="2"/>
    </row>
    <row r="188" spans="3:3" x14ac:dyDescent="0.15">
      <c r="C188" s="2"/>
    </row>
    <row r="189" spans="3:3" x14ac:dyDescent="0.15">
      <c r="C189" s="2"/>
    </row>
    <row r="190" spans="3:3" x14ac:dyDescent="0.15">
      <c r="C190" s="2"/>
    </row>
    <row r="191" spans="3:3" x14ac:dyDescent="0.15">
      <c r="C191" s="2"/>
    </row>
    <row r="192" spans="3:3" x14ac:dyDescent="0.15">
      <c r="C192" s="2"/>
    </row>
    <row r="193" spans="3:3" x14ac:dyDescent="0.15">
      <c r="C193" s="2"/>
    </row>
    <row r="194" spans="3:3" x14ac:dyDescent="0.15">
      <c r="C194" s="2"/>
    </row>
    <row r="195" spans="3:3" x14ac:dyDescent="0.15">
      <c r="C195" s="2"/>
    </row>
    <row r="196" spans="3:3" x14ac:dyDescent="0.15">
      <c r="C196" s="2"/>
    </row>
    <row r="197" spans="3:3" x14ac:dyDescent="0.15">
      <c r="C197" s="2"/>
    </row>
    <row r="198" spans="3:3" x14ac:dyDescent="0.15">
      <c r="C198" s="2"/>
    </row>
    <row r="199" spans="3:3" x14ac:dyDescent="0.15">
      <c r="C199" s="2"/>
    </row>
    <row r="200" spans="3:3" x14ac:dyDescent="0.15">
      <c r="C200" s="2"/>
    </row>
    <row r="201" spans="3:3" x14ac:dyDescent="0.15">
      <c r="C201" s="2"/>
    </row>
    <row r="202" spans="3:3" x14ac:dyDescent="0.15">
      <c r="C202" s="2"/>
    </row>
    <row r="203" spans="3:3" x14ac:dyDescent="0.15">
      <c r="C203" s="2"/>
    </row>
    <row r="204" spans="3:3" x14ac:dyDescent="0.15">
      <c r="C204" s="2"/>
    </row>
    <row r="205" spans="3:3" x14ac:dyDescent="0.15">
      <c r="C205" s="2"/>
    </row>
    <row r="206" spans="3:3" x14ac:dyDescent="0.15">
      <c r="C206" s="2"/>
    </row>
    <row r="207" spans="3:3" x14ac:dyDescent="0.15">
      <c r="C207" s="2"/>
    </row>
    <row r="208" spans="3:3" x14ac:dyDescent="0.15">
      <c r="C208" s="2"/>
    </row>
    <row r="209" spans="3:3" x14ac:dyDescent="0.15">
      <c r="C209" s="2"/>
    </row>
    <row r="210" spans="3:3" x14ac:dyDescent="0.15">
      <c r="C210" s="2"/>
    </row>
    <row r="211" spans="3:3" x14ac:dyDescent="0.15">
      <c r="C211" s="2"/>
    </row>
    <row r="212" spans="3:3" x14ac:dyDescent="0.15">
      <c r="C212" s="2"/>
    </row>
    <row r="213" spans="3:3" x14ac:dyDescent="0.15">
      <c r="C213" s="2"/>
    </row>
    <row r="214" spans="3:3" x14ac:dyDescent="0.15">
      <c r="C214" s="2"/>
    </row>
    <row r="215" spans="3:3" x14ac:dyDescent="0.15">
      <c r="C215" s="2"/>
    </row>
    <row r="216" spans="3:3" x14ac:dyDescent="0.15">
      <c r="C216" s="2"/>
    </row>
    <row r="217" spans="3:3" x14ac:dyDescent="0.15">
      <c r="C217" s="2"/>
    </row>
    <row r="218" spans="3:3" x14ac:dyDescent="0.15">
      <c r="C218" s="2"/>
    </row>
    <row r="219" spans="3:3" x14ac:dyDescent="0.15">
      <c r="C219" s="2"/>
    </row>
    <row r="220" spans="3:3" x14ac:dyDescent="0.15">
      <c r="C220" s="2"/>
    </row>
    <row r="221" spans="3:3" x14ac:dyDescent="0.15">
      <c r="C221" s="2"/>
    </row>
    <row r="222" spans="3:3" x14ac:dyDescent="0.15">
      <c r="C222" s="2"/>
    </row>
    <row r="223" spans="3:3" x14ac:dyDescent="0.15">
      <c r="C223" s="2"/>
    </row>
    <row r="224" spans="3:3" x14ac:dyDescent="0.15">
      <c r="C224" s="2"/>
    </row>
    <row r="225" spans="3:3" x14ac:dyDescent="0.15">
      <c r="C225" s="2"/>
    </row>
    <row r="226" spans="3:3" x14ac:dyDescent="0.15">
      <c r="C226" s="2"/>
    </row>
    <row r="227" spans="3:3" x14ac:dyDescent="0.15">
      <c r="C227" s="2"/>
    </row>
    <row r="228" spans="3:3" x14ac:dyDescent="0.15">
      <c r="C228" s="2"/>
    </row>
    <row r="229" spans="3:3" x14ac:dyDescent="0.15">
      <c r="C229" s="2"/>
    </row>
    <row r="230" spans="3:3" x14ac:dyDescent="0.15">
      <c r="C230" s="2"/>
    </row>
    <row r="231" spans="3:3" x14ac:dyDescent="0.15">
      <c r="C231" s="2"/>
    </row>
    <row r="232" spans="3:3" x14ac:dyDescent="0.15">
      <c r="C232" s="2"/>
    </row>
    <row r="233" spans="3:3" x14ac:dyDescent="0.15">
      <c r="C233" s="2"/>
    </row>
    <row r="234" spans="3:3" x14ac:dyDescent="0.15">
      <c r="C234" s="2"/>
    </row>
    <row r="235" spans="3:3" x14ac:dyDescent="0.15">
      <c r="C235" s="2"/>
    </row>
    <row r="236" spans="3:3" x14ac:dyDescent="0.15">
      <c r="C236" s="2"/>
    </row>
    <row r="237" spans="3:3" x14ac:dyDescent="0.15">
      <c r="C237" s="2"/>
    </row>
  </sheetData>
  <mergeCells count="9">
    <mergeCell ref="A25:F25"/>
    <mergeCell ref="A38:F38"/>
    <mergeCell ref="A50:F50"/>
    <mergeCell ref="C10:D10"/>
    <mergeCell ref="C5:D5"/>
    <mergeCell ref="C6:D6"/>
    <mergeCell ref="C7:D7"/>
    <mergeCell ref="C8:D8"/>
    <mergeCell ref="C9:D9"/>
  </mergeCells>
  <phoneticPr fontId="2"/>
  <printOptions horizontalCentered="1"/>
  <pageMargins left="0.70866141732283472" right="0.35433070866141736" top="0.74803149606299213" bottom="0.74803149606299213" header="0.31496062992125984" footer="0.31496062992125984"/>
  <pageSetup paperSize="9" scale="47" orientation="portrait" r:id="rId1"/>
  <colBreaks count="1" manualBreakCount="1">
    <brk id="6"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収支予算書</vt:lpstr>
      <vt:lpstr>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太田 真由美</dc:creator>
  <cp:lastModifiedBy>七間 一誠</cp:lastModifiedBy>
  <cp:lastPrinted>2025-04-14T04:31:41Z</cp:lastPrinted>
  <dcterms:created xsi:type="dcterms:W3CDTF">2006-09-16T00:00:00Z</dcterms:created>
  <dcterms:modified xsi:type="dcterms:W3CDTF">2026-04-06T02:56:09Z</dcterms:modified>
</cp:coreProperties>
</file>