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N:\4_産学官連携推進センター\4-03_連携促進課\4-03-1_事業\19_産学官連携推進事業\R05_産学官オープンイノベーション推進事業\03_事業実施・募集要領_産学官オープンイノベーション推進事業\1回目【当初募集】\HP掲載データ（決裁後にデータを差し替えすること）\"/>
    </mc:Choice>
  </mc:AlternateContent>
  <xr:revisionPtr revIDLastSave="0" documentId="13_ncr:1_{B1E55B09-82A0-4FF2-88F1-3E48DEF96E77}" xr6:coauthVersionLast="47" xr6:coauthVersionMax="47" xr10:uidLastSave="{00000000-0000-0000-0000-000000000000}"/>
  <bookViews>
    <workbookView xWindow="-120" yWindow="-120" windowWidth="29040" windowHeight="15840" tabRatio="771" xr2:uid="{00000000-000D-0000-FFFF-FFFF00000000}"/>
  </bookViews>
  <sheets>
    <sheet name="収支予算書（令和５年度）" sheetId="4" r:id="rId1"/>
    <sheet name="収支予算書（２ヵ年事業の場合のみ作成）" sheetId="5" r:id="rId2"/>
  </sheets>
  <definedNames>
    <definedName name="_xlnm.Print_Area" localSheetId="1">'収支予算書（２ヵ年事業の場合のみ作成）'!$A$1:$F$49</definedName>
    <definedName name="_xlnm.Print_Area" localSheetId="0">'収支予算書（令和５年度）'!$A$1:$F$49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6" i="5" l="1"/>
  <c r="C46" i="5" s="1"/>
  <c r="D46" i="5" s="1"/>
  <c r="B45" i="5"/>
  <c r="C45" i="5" s="1"/>
  <c r="D45" i="5" s="1"/>
  <c r="C44" i="5"/>
  <c r="D44" i="5" s="1"/>
  <c r="B44" i="5"/>
  <c r="B43" i="5"/>
  <c r="C43" i="5" s="1"/>
  <c r="D43" i="5" s="1"/>
  <c r="B42" i="5"/>
  <c r="C42" i="5" s="1"/>
  <c r="D42" i="5" s="1"/>
  <c r="B41" i="5"/>
  <c r="C41" i="5" s="1"/>
  <c r="B34" i="5"/>
  <c r="C34" i="5" s="1"/>
  <c r="D34" i="5" s="1"/>
  <c r="B33" i="5"/>
  <c r="C33" i="5" s="1"/>
  <c r="D33" i="5" s="1"/>
  <c r="B32" i="5"/>
  <c r="C32" i="5" s="1"/>
  <c r="D32" i="5" s="1"/>
  <c r="B31" i="5"/>
  <c r="C31" i="5" s="1"/>
  <c r="D31" i="5" s="1"/>
  <c r="C30" i="5"/>
  <c r="D30" i="5" s="1"/>
  <c r="B30" i="5"/>
  <c r="B29" i="5"/>
  <c r="B21" i="5"/>
  <c r="C21" i="5" s="1"/>
  <c r="D21" i="5" s="1"/>
  <c r="C20" i="5"/>
  <c r="D20" i="5" s="1"/>
  <c r="C19" i="5"/>
  <c r="D19" i="5" s="1"/>
  <c r="C18" i="5"/>
  <c r="D18" i="5" s="1"/>
  <c r="B17" i="5"/>
  <c r="C17" i="5" s="1"/>
  <c r="D17" i="5" s="1"/>
  <c r="C16" i="5"/>
  <c r="D16" i="5" s="1"/>
  <c r="B16" i="5"/>
  <c r="C15" i="5"/>
  <c r="D15" i="5" s="1"/>
  <c r="B14" i="5"/>
  <c r="C14" i="5" s="1"/>
  <c r="H45" i="4"/>
  <c r="H47" i="4"/>
  <c r="H35" i="4"/>
  <c r="H33" i="4"/>
  <c r="D14" i="5" l="1"/>
  <c r="C47" i="5"/>
  <c r="C48" i="5" s="1"/>
  <c r="D41" i="5"/>
  <c r="B36" i="5"/>
  <c r="C29" i="5"/>
  <c r="B47" i="5"/>
  <c r="B48" i="5" s="1"/>
  <c r="B35" i="5"/>
  <c r="B16" i="4"/>
  <c r="B17" i="4"/>
  <c r="B41" i="4"/>
  <c r="B29" i="4"/>
  <c r="B35" i="4" s="1"/>
  <c r="B14" i="4"/>
  <c r="B44" i="4"/>
  <c r="C44" i="4" s="1"/>
  <c r="D44" i="4" s="1"/>
  <c r="B32" i="4"/>
  <c r="B45" i="4"/>
  <c r="B43" i="4"/>
  <c r="C43" i="4" s="1"/>
  <c r="D43" i="4" s="1"/>
  <c r="B42" i="4"/>
  <c r="B47" i="4" s="1"/>
  <c r="B33" i="4"/>
  <c r="B31" i="4"/>
  <c r="C45" i="4"/>
  <c r="D45" i="4" s="1"/>
  <c r="B46" i="4"/>
  <c r="C46" i="4" s="1"/>
  <c r="D46" i="4" s="1"/>
  <c r="B34" i="4"/>
  <c r="C41" i="4"/>
  <c r="D41" i="4" s="1"/>
  <c r="C42" i="4"/>
  <c r="D42" i="4" s="1"/>
  <c r="B30" i="4"/>
  <c r="B22" i="5" l="1"/>
  <c r="B23" i="5" s="1"/>
  <c r="B10" i="5" s="1"/>
  <c r="D29" i="5"/>
  <c r="C35" i="5"/>
  <c r="C36" i="5" s="1"/>
  <c r="C22" i="5" s="1"/>
  <c r="C23" i="5" s="1"/>
  <c r="D47" i="5"/>
  <c r="H47" i="5" s="1"/>
  <c r="H45" i="5"/>
  <c r="D47" i="4"/>
  <c r="D48" i="4" s="1"/>
  <c r="C47" i="4"/>
  <c r="C48" i="4" s="1"/>
  <c r="B48" i="4"/>
  <c r="D35" i="5" l="1"/>
  <c r="H35" i="5" s="1"/>
  <c r="H33" i="5"/>
  <c r="D48" i="5"/>
  <c r="C34" i="4"/>
  <c r="D34" i="4" s="1"/>
  <c r="B21" i="4"/>
  <c r="C21" i="4" s="1"/>
  <c r="D21" i="4" s="1"/>
  <c r="D36" i="5" l="1"/>
  <c r="D22" i="5" s="1"/>
  <c r="C18" i="4"/>
  <c r="D18" i="4" s="1"/>
  <c r="C16" i="4"/>
  <c r="D16" i="4" s="1"/>
  <c r="C17" i="4"/>
  <c r="D17" i="4" s="1"/>
  <c r="C30" i="4"/>
  <c r="D30" i="4" s="1"/>
  <c r="C29" i="4"/>
  <c r="C20" i="4"/>
  <c r="D20" i="4" s="1"/>
  <c r="C19" i="4"/>
  <c r="D19" i="4" s="1"/>
  <c r="C15" i="4"/>
  <c r="D15" i="4" s="1"/>
  <c r="C14" i="4"/>
  <c r="D14" i="4" s="1"/>
  <c r="C33" i="4"/>
  <c r="D33" i="4" s="1"/>
  <c r="C32" i="4"/>
  <c r="D32" i="4" s="1"/>
  <c r="D23" i="5" l="1"/>
  <c r="D29" i="4"/>
  <c r="C31" i="4"/>
  <c r="D31" i="4" s="1"/>
  <c r="H23" i="5" l="1"/>
  <c r="B6" i="5"/>
  <c r="B7" i="5" s="1"/>
  <c r="H20" i="5"/>
  <c r="H17" i="5"/>
  <c r="H22" i="5"/>
  <c r="C35" i="4"/>
  <c r="C36" i="4" s="1"/>
  <c r="D35" i="4"/>
  <c r="D36" i="4" s="1"/>
  <c r="B36" i="4"/>
  <c r="B22" i="4" s="1"/>
  <c r="B23" i="4" s="1"/>
  <c r="C22" i="4"/>
  <c r="C23" i="4" s="1"/>
  <c r="B10" i="4" l="1"/>
  <c r="D22" i="4"/>
  <c r="D23" i="4" l="1"/>
  <c r="H17" i="4" s="1"/>
  <c r="H22" i="4" l="1"/>
  <c r="H20" i="4"/>
  <c r="B6" i="4"/>
  <c r="B7" i="4" s="1"/>
  <c r="H23" i="4"/>
</calcChain>
</file>

<file path=xl/sharedStrings.xml><?xml version="1.0" encoding="utf-8"?>
<sst xmlns="http://schemas.openxmlformats.org/spreadsheetml/2006/main" count="256" uniqueCount="73">
  <si>
    <t>１．旅　費</t>
    <rPh sb="2" eb="3">
      <t>タビ</t>
    </rPh>
    <rPh sb="4" eb="5">
      <t>ヒ</t>
    </rPh>
    <phoneticPr fontId="5"/>
  </si>
  <si>
    <t>２．通信運搬費</t>
    <rPh sb="2" eb="4">
      <t>ツウシン</t>
    </rPh>
    <rPh sb="4" eb="6">
      <t>ウンパン</t>
    </rPh>
    <rPh sb="6" eb="7">
      <t>ヒ</t>
    </rPh>
    <phoneticPr fontId="5"/>
  </si>
  <si>
    <t>３．消耗品費</t>
    <rPh sb="2" eb="4">
      <t>ショウモウ</t>
    </rPh>
    <rPh sb="4" eb="5">
      <t>ヒン</t>
    </rPh>
    <rPh sb="5" eb="6">
      <t>ヒ</t>
    </rPh>
    <phoneticPr fontId="5"/>
  </si>
  <si>
    <t>共同研究費支出 合 計</t>
    <rPh sb="0" eb="2">
      <t>キョウドウ</t>
    </rPh>
    <rPh sb="2" eb="4">
      <t>ケンキュウ</t>
    </rPh>
    <rPh sb="4" eb="5">
      <t>ヒ</t>
    </rPh>
    <rPh sb="5" eb="7">
      <t>シシュツ</t>
    </rPh>
    <rPh sb="8" eb="9">
      <t>ア</t>
    </rPh>
    <rPh sb="10" eb="11">
      <t>ケイ</t>
    </rPh>
    <phoneticPr fontId="5"/>
  </si>
  <si>
    <t>７．外注費</t>
    <rPh sb="2" eb="4">
      <t>ガイチュウ</t>
    </rPh>
    <phoneticPr fontId="5"/>
  </si>
  <si>
    <t>８．収支予算書</t>
    <rPh sb="2" eb="4">
      <t>シュウシ</t>
    </rPh>
    <rPh sb="4" eb="7">
      <t>ヨサンショ</t>
    </rPh>
    <phoneticPr fontId="5"/>
  </si>
  <si>
    <t>（２）支出</t>
    <rPh sb="3" eb="5">
      <t>シシュツ</t>
    </rPh>
    <phoneticPr fontId="2"/>
  </si>
  <si>
    <t>補助対象経費区分</t>
    <rPh sb="0" eb="4">
      <t>ホジョタイショウ</t>
    </rPh>
    <rPh sb="4" eb="6">
      <t>ケイヒ</t>
    </rPh>
    <rPh sb="6" eb="8">
      <t>クブン</t>
    </rPh>
    <phoneticPr fontId="2"/>
  </si>
  <si>
    <t>Ａ：補助事業に
要する経費
（消費税込み
の額）</t>
    <phoneticPr fontId="2"/>
  </si>
  <si>
    <t>（令和５年度）</t>
    <rPh sb="1" eb="3">
      <t>レイワ</t>
    </rPh>
    <rPh sb="4" eb="6">
      <t>ネンド</t>
    </rPh>
    <phoneticPr fontId="2"/>
  </si>
  <si>
    <t>（単位：円）</t>
    <rPh sb="1" eb="3">
      <t>タンイ</t>
    </rPh>
    <rPh sb="4" eb="5">
      <t>エン</t>
    </rPh>
    <phoneticPr fontId="2"/>
  </si>
  <si>
    <t>補助金</t>
    <rPh sb="0" eb="3">
      <t>ホジョキン</t>
    </rPh>
    <phoneticPr fontId="2"/>
  </si>
  <si>
    <t>自己資金</t>
    <rPh sb="0" eb="4">
      <t>ジコシキン</t>
    </rPh>
    <phoneticPr fontId="2"/>
  </si>
  <si>
    <t>借入金</t>
    <rPh sb="0" eb="3">
      <t>カリイレキン</t>
    </rPh>
    <phoneticPr fontId="2"/>
  </si>
  <si>
    <t>５．リース・レンタル費</t>
    <rPh sb="10" eb="11">
      <t>ヒ</t>
    </rPh>
    <phoneticPr fontId="5"/>
  </si>
  <si>
    <t>６．専門家謝金・旅費</t>
    <rPh sb="2" eb="5">
      <t>センモンカ</t>
    </rPh>
    <rPh sb="5" eb="7">
      <t>シャキン</t>
    </rPh>
    <rPh sb="8" eb="10">
      <t>リョヒ</t>
    </rPh>
    <phoneticPr fontId="5"/>
  </si>
  <si>
    <t>下記、共同研究先経費を参照</t>
    <rPh sb="0" eb="2">
      <t>カキ</t>
    </rPh>
    <rPh sb="3" eb="10">
      <t>キョウドウケンキュウサキケイヒ</t>
    </rPh>
    <rPh sb="11" eb="13">
      <t>サンショウ</t>
    </rPh>
    <phoneticPr fontId="2"/>
  </si>
  <si>
    <t>合　計</t>
    <rPh sb="0" eb="1">
      <t>ゴウ</t>
    </rPh>
    <rPh sb="2" eb="3">
      <t>ケイ</t>
    </rPh>
    <phoneticPr fontId="2"/>
  </si>
  <si>
    <t>備　考</t>
    <rPh sb="0" eb="1">
      <t>ビ</t>
    </rPh>
    <rPh sb="2" eb="3">
      <t>コウ</t>
    </rPh>
    <phoneticPr fontId="6"/>
  </si>
  <si>
    <t>金　額</t>
    <rPh sb="0" eb="1">
      <t>キン</t>
    </rPh>
    <rPh sb="2" eb="3">
      <t>ガク</t>
    </rPh>
    <phoneticPr fontId="2"/>
  </si>
  <si>
    <t>区　分</t>
    <rPh sb="0" eb="1">
      <t>ク</t>
    </rPh>
    <rPh sb="2" eb="3">
      <t>ブン</t>
    </rPh>
    <phoneticPr fontId="2"/>
  </si>
  <si>
    <t>成形プレス　　　    50,000円×10月＝500,000円
大型混錬器　　　    40,000円×10月＝400,000円</t>
    <phoneticPr fontId="2"/>
  </si>
  <si>
    <t>宅急便代　　　        1,500円×10回＝15,000円</t>
    <phoneticPr fontId="2"/>
  </si>
  <si>
    <t>展示会での情報収集等</t>
    <rPh sb="0" eb="3">
      <t>テンジカイ</t>
    </rPh>
    <rPh sb="5" eb="10">
      <t>ジョウホウシュウシュウトウ</t>
    </rPh>
    <phoneticPr fontId="2"/>
  </si>
  <si>
    <t>試料送付</t>
    <rPh sb="0" eb="2">
      <t>シリョウ</t>
    </rPh>
    <rPh sb="2" eb="4">
      <t>ソウフ</t>
    </rPh>
    <phoneticPr fontId="2"/>
  </si>
  <si>
    <t>10か月</t>
    <rPh sb="3" eb="4">
      <t>ゲツ</t>
    </rPh>
    <phoneticPr fontId="2"/>
  </si>
  <si>
    <t>学会参加等</t>
    <rPh sb="0" eb="5">
      <t>ガッカイサンカトウ</t>
    </rPh>
    <phoneticPr fontId="2"/>
  </si>
  <si>
    <t>その他（　　　）</t>
    <rPh sb="2" eb="3">
      <t>タ</t>
    </rPh>
    <phoneticPr fontId="2"/>
  </si>
  <si>
    <t>Ｂ：補助対象
経費
 （消費税抜きの額）</t>
    <phoneticPr fontId="6"/>
  </si>
  <si>
    <t>４．機械装置等備品・
　　工具器具費</t>
    <rPh sb="2" eb="9">
      <t>キカイソウチトウビヒン</t>
    </rPh>
    <rPh sb="13" eb="15">
      <t>コウグ</t>
    </rPh>
    <rPh sb="15" eb="17">
      <t>キグ</t>
    </rPh>
    <rPh sb="17" eb="18">
      <t>ヒ</t>
    </rPh>
    <phoneticPr fontId="5"/>
  </si>
  <si>
    <t>謝金　　　　　　　　  30,000円×2回＝60,000円
旅費(富山-東京日帰り) 26,500円×2回＝53,000円</t>
    <phoneticPr fontId="2"/>
  </si>
  <si>
    <t>備　考</t>
    <rPh sb="0" eb="1">
      <t>ビ</t>
    </rPh>
    <rPh sb="2" eb="3">
      <t>コウ</t>
    </rPh>
    <phoneticPr fontId="2"/>
  </si>
  <si>
    <t>（１）収入</t>
    <rPh sb="3" eb="5">
      <t>シュウニュウ</t>
    </rPh>
    <phoneticPr fontId="2"/>
  </si>
  <si>
    <t>試作品加工          80,000円×２個＝160,000円
・・・・・・　　　 ・・・・×・・＝・・・・円</t>
    <rPh sb="0" eb="2">
      <t>シサク</t>
    </rPh>
    <rPh sb="2" eb="3">
      <t>ヒン</t>
    </rPh>
    <rPh sb="3" eb="5">
      <t>カコウ</t>
    </rPh>
    <phoneticPr fontId="2"/>
  </si>
  <si>
    <t>Ａの算出基礎
（消費税込み単価×数量）</t>
    <rPh sb="2" eb="4">
      <t>サンシュツ</t>
    </rPh>
    <rPh sb="8" eb="10">
      <t>ショウヒ</t>
    </rPh>
    <rPh sb="10" eb="12">
      <t>ゼイコ</t>
    </rPh>
    <rPh sb="13" eb="15">
      <t>タンカ</t>
    </rPh>
    <rPh sb="16" eb="18">
      <t>スウリョウ</t>
    </rPh>
    <phoneticPr fontId="6"/>
  </si>
  <si>
    <t>試作品加工　　　    450,000円×1式＝450,000円
分析試験　　　　　　550,000円×1式＝550,000円
・・・・・・　　   ・・・・×・・＝・・・・円</t>
    <rPh sb="0" eb="5">
      <t>シサクヒンカコウ</t>
    </rPh>
    <rPh sb="33" eb="37">
      <t>ブンセキシケン</t>
    </rPh>
    <rPh sb="50" eb="51">
      <t>エン</t>
    </rPh>
    <rPh sb="53" eb="54">
      <t>シキ</t>
    </rPh>
    <phoneticPr fontId="2"/>
  </si>
  <si>
    <t>比率</t>
    <rPh sb="0" eb="2">
      <t>ヒリツ</t>
    </rPh>
    <phoneticPr fontId="2"/>
  </si>
  <si>
    <t>Ｃ：補助金
交付申請額
（Ｂ×2/3以内
又は10/10以内）</t>
    <rPh sb="18" eb="20">
      <t>イナイ</t>
    </rPh>
    <rPh sb="28" eb="30">
      <t>イナイ</t>
    </rPh>
    <phoneticPr fontId="6"/>
  </si>
  <si>
    <t>　特許出願弁理士費用　　　　　　　 ・・・・・円</t>
    <rPh sb="1" eb="8">
      <t>トッキョシュツガンベンリシ</t>
    </rPh>
    <rPh sb="8" eb="10">
      <t>ヒヨウ</t>
    </rPh>
    <rPh sb="23" eb="24">
      <t>エン</t>
    </rPh>
    <phoneticPr fontId="2"/>
  </si>
  <si>
    <t>８．知的財産権関連経費</t>
    <rPh sb="2" eb="7">
      <t>チテキザイサンケン</t>
    </rPh>
    <rPh sb="7" eb="11">
      <t>カンレンケイヒ</t>
    </rPh>
    <phoneticPr fontId="2"/>
  </si>
  <si>
    <t>９．共同研究費</t>
    <rPh sb="2" eb="4">
      <t>キョウドウ</t>
    </rPh>
    <rPh sb="4" eb="6">
      <t>ケンキュウ</t>
    </rPh>
    <rPh sb="6" eb="7">
      <t>ヒ</t>
    </rPh>
    <phoneticPr fontId="5"/>
  </si>
  <si>
    <t>５．外注費</t>
    <rPh sb="2" eb="4">
      <t>ガイチュウ</t>
    </rPh>
    <phoneticPr fontId="5"/>
  </si>
  <si>
    <t>６．知的財産権関連経費</t>
    <rPh sb="2" eb="7">
      <t>チテキザイサンケン</t>
    </rPh>
    <rPh sb="7" eb="11">
      <t>カンレンケイヒ</t>
    </rPh>
    <phoneticPr fontId="2"/>
  </si>
  <si>
    <t>宅急便代        　    1,500円×10回＝15,000円</t>
    <phoneticPr fontId="2"/>
  </si>
  <si>
    <t>直接経費合計額（1.～6.)の10%以内</t>
    <rPh sb="18" eb="20">
      <t>イナイ</t>
    </rPh>
    <phoneticPr fontId="2"/>
  </si>
  <si>
    <t>⇔</t>
    <phoneticPr fontId="2"/>
  </si>
  <si>
    <t>合計（補助金総額）</t>
    <rPh sb="0" eb="2">
      <t>ゴウケイ</t>
    </rPh>
    <rPh sb="3" eb="6">
      <t>ホジョキン</t>
    </rPh>
    <rPh sb="6" eb="8">
      <t>ソウガク</t>
    </rPh>
    <phoneticPr fontId="2"/>
  </si>
  <si>
    <t>Ｃ：補助金
交付申請額
（Ｂ×2/3以内
）</t>
    <rPh sb="18" eb="20">
      <t>イナイ</t>
    </rPh>
    <phoneticPr fontId="6"/>
  </si>
  <si>
    <t>共同研究先経費（富山県内の大学・公設試：○○）　【補助金交付申請額：10/10以内】</t>
    <rPh sb="0" eb="2">
      <t>キョウドウ</t>
    </rPh>
    <rPh sb="2" eb="5">
      <t>ケンキュウサキ</t>
    </rPh>
    <rPh sb="5" eb="7">
      <t>ケイヒ</t>
    </rPh>
    <rPh sb="8" eb="12">
      <t>トヤマケンナイ</t>
    </rPh>
    <rPh sb="13" eb="15">
      <t>ダイガク</t>
    </rPh>
    <rPh sb="16" eb="19">
      <t>コウセツシ</t>
    </rPh>
    <rPh sb="25" eb="28">
      <t>ホジョキン</t>
    </rPh>
    <rPh sb="28" eb="30">
      <t>コウフ</t>
    </rPh>
    <rPh sb="30" eb="33">
      <t>シンセイガク</t>
    </rPh>
    <rPh sb="39" eb="41">
      <t>イナイ</t>
    </rPh>
    <phoneticPr fontId="2"/>
  </si>
  <si>
    <t>補助対象経費区分</t>
    <rPh sb="0" eb="4">
      <t>ホジョタイショウ</t>
    </rPh>
    <rPh sb="4" eb="8">
      <t>ケイヒクブン</t>
    </rPh>
    <phoneticPr fontId="2"/>
  </si>
  <si>
    <t>ボールミル      　　20,000円×10月＝200,000円
・・・・・・　　　 ・・・・×・・＝・・・・円</t>
    <phoneticPr fontId="2"/>
  </si>
  <si>
    <t>県外（東京等）  30,000円×1人×2回＝60,000円
県内 　　　　  　3,000円×1人×5回＝75,000円</t>
    <phoneticPr fontId="2"/>
  </si>
  <si>
    <t>県外（東京等）  30,000円×1人×2回＝60,000円
県内 　　　　  　3,000円×1人×5回＝15,000円</t>
    <phoneticPr fontId="2"/>
  </si>
  <si>
    <t>チェックポイント
（Ｃ：補助金交付申請額）</t>
    <phoneticPr fontId="2"/>
  </si>
  <si>
    <t>補助金上限額
（補助金総額の1/2以内）</t>
    <rPh sb="0" eb="2">
      <t>ホジョ</t>
    </rPh>
    <rPh sb="2" eb="3">
      <t>キン</t>
    </rPh>
    <rPh sb="3" eb="6">
      <t>ジョウゲンガク</t>
    </rPh>
    <rPh sb="8" eb="11">
      <t>ホジョキン</t>
    </rPh>
    <rPh sb="11" eb="13">
      <t>ソウガク</t>
    </rPh>
    <rPh sb="17" eb="19">
      <t>イナイ</t>
    </rPh>
    <phoneticPr fontId="2"/>
  </si>
  <si>
    <t>補助金上限額
（補助金総額の1/3以内）</t>
    <rPh sb="0" eb="2">
      <t>ホジョ</t>
    </rPh>
    <rPh sb="2" eb="3">
      <t>キン</t>
    </rPh>
    <rPh sb="3" eb="6">
      <t>ジョウゲンガク</t>
    </rPh>
    <rPh sb="8" eb="11">
      <t>ホジョキン</t>
    </rPh>
    <rPh sb="11" eb="13">
      <t>ソウガク</t>
    </rPh>
    <rPh sb="17" eb="19">
      <t>イナイ</t>
    </rPh>
    <phoneticPr fontId="2"/>
  </si>
  <si>
    <t>補助金上限額
（補助金総額が500万円以内）</t>
    <rPh sb="0" eb="3">
      <t>ホジョキン</t>
    </rPh>
    <rPh sb="3" eb="6">
      <t>ジョウゲンガク</t>
    </rPh>
    <rPh sb="8" eb="11">
      <t>ホジョキン</t>
    </rPh>
    <rPh sb="11" eb="13">
      <t>ソウガク</t>
    </rPh>
    <rPh sb="17" eb="19">
      <t>マンエン</t>
    </rPh>
    <rPh sb="19" eb="21">
      <t>イナイ</t>
    </rPh>
    <phoneticPr fontId="2"/>
  </si>
  <si>
    <t>デジタル顕微鏡　1,100,000円×1式＝1,100,000円
表面温度計　   　   200,000円×1個＝200,000円
粘度計　　　　　    100,000円×1個＝100,000円
・・・・・・　　   ・・・・×・・＝・・・・円
・・・・・・　　   ・・・・×・・＝・・・・円</t>
    <rPh sb="4" eb="7">
      <t>ケンビキョウ</t>
    </rPh>
    <rPh sb="17" eb="18">
      <t>エン</t>
    </rPh>
    <rPh sb="20" eb="21">
      <t>シキ</t>
    </rPh>
    <rPh sb="31" eb="32">
      <t>エン</t>
    </rPh>
    <phoneticPr fontId="2"/>
  </si>
  <si>
    <t>県外（東京等）  30,000円×1人×2回＝60,000円
県内　　　 　  3,000円×1人×10回＝ 30,000円</t>
    <phoneticPr fontId="2"/>
  </si>
  <si>
    <t>※補助金上限額を超える場合は「Ｃ：補助金交付申請額」を減額調整してください。</t>
    <rPh sb="1" eb="3">
      <t>ホジョ</t>
    </rPh>
    <rPh sb="3" eb="4">
      <t>キン</t>
    </rPh>
    <rPh sb="4" eb="7">
      <t>ジョウゲンガク</t>
    </rPh>
    <rPh sb="8" eb="9">
      <t>コ</t>
    </rPh>
    <rPh sb="11" eb="13">
      <t>バアイ</t>
    </rPh>
    <rPh sb="27" eb="31">
      <t>ゲンガクチョウセイ</t>
    </rPh>
    <phoneticPr fontId="2"/>
  </si>
  <si>
    <t>４．機械装置等備品・工具器具費</t>
    <rPh sb="2" eb="9">
      <t>キカイソウチトウビヒン</t>
    </rPh>
    <rPh sb="10" eb="12">
      <t>コウグ</t>
    </rPh>
    <rPh sb="12" eb="14">
      <t>キグ</t>
    </rPh>
    <rPh sb="14" eb="15">
      <t>ヒ</t>
    </rPh>
    <phoneticPr fontId="5"/>
  </si>
  <si>
    <t>Ｃ：補助金
交付申請額
（Ｂ×10/10以内）</t>
    <rPh sb="20" eb="22">
      <t>イナイ</t>
    </rPh>
    <phoneticPr fontId="6"/>
  </si>
  <si>
    <t>４．リース・レンタル費</t>
    <rPh sb="10" eb="11">
      <t>ヒ</t>
    </rPh>
    <phoneticPr fontId="5"/>
  </si>
  <si>
    <t>７．一般管理費</t>
    <rPh sb="2" eb="4">
      <t>イッパン</t>
    </rPh>
    <rPh sb="4" eb="6">
      <t>カンリ</t>
    </rPh>
    <rPh sb="6" eb="7">
      <t>ヒ</t>
    </rPh>
    <phoneticPr fontId="5"/>
  </si>
  <si>
    <t>金属粉末材料（○○） 3,000円×50kg＝150,000円
触媒（△△△－□□）  2,000円×50g＝100,000円
天秤計　　　　　    　30,000円×1個＝30,000円
・・・・・・　　   ・・・・×・・＝・・・・円</t>
    <rPh sb="64" eb="66">
      <t>テンビン</t>
    </rPh>
    <phoneticPr fontId="2"/>
  </si>
  <si>
    <t>金属粉末材料（○○） 3,000円×50kg＝150,000円
触媒（△△△－□□）  2,000円×50g＝100,000円
天秤計　　　　　    　30,000円×1個＝30,000円
・・・・・・　　   ・・・・×・・＝・・・・円
・・・・・・　　   ・・・・×・・＝・・・・円</t>
    <rPh sb="64" eb="66">
      <t>テンビン</t>
    </rPh>
    <phoneticPr fontId="2"/>
  </si>
  <si>
    <t>共同研究先経費（富山県外の大学・公設試：△△）【補助金交付申請額：2/3以内】　</t>
    <rPh sb="0" eb="2">
      <t>キョウドウ</t>
    </rPh>
    <rPh sb="2" eb="5">
      <t>ケンキュウサキ</t>
    </rPh>
    <rPh sb="5" eb="7">
      <t>ケイヒ</t>
    </rPh>
    <rPh sb="8" eb="12">
      <t>トヤマケンガイ</t>
    </rPh>
    <rPh sb="13" eb="15">
      <t>ダイガク</t>
    </rPh>
    <rPh sb="16" eb="19">
      <t>コウセツシ</t>
    </rPh>
    <phoneticPr fontId="2"/>
  </si>
  <si>
    <t>・大学（○○）
・公設試（△△）</t>
    <rPh sb="1" eb="3">
      <t>ダイガク</t>
    </rPh>
    <rPh sb="9" eb="12">
      <t>コウセツシ</t>
    </rPh>
    <phoneticPr fontId="2"/>
  </si>
  <si>
    <t>７．一般管理費</t>
    <rPh sb="2" eb="6">
      <t>イッパンカンリ</t>
    </rPh>
    <rPh sb="6" eb="7">
      <t>ヒ</t>
    </rPh>
    <phoneticPr fontId="5"/>
  </si>
  <si>
    <t>補助金上限額
（直接経費合計額の10%以内）</t>
    <rPh sb="0" eb="2">
      <t>ホジョ</t>
    </rPh>
    <rPh sb="2" eb="3">
      <t>キン</t>
    </rPh>
    <rPh sb="3" eb="6">
      <t>ジョウゲンガク</t>
    </rPh>
    <rPh sb="8" eb="12">
      <t>チョクセツケイヒ</t>
    </rPh>
    <rPh sb="12" eb="15">
      <t>ゴウケイガク</t>
    </rPh>
    <rPh sb="19" eb="21">
      <t>イナイ</t>
    </rPh>
    <phoneticPr fontId="2"/>
  </si>
  <si>
    <t>補助金上限額
（直接経費合計額の1/2以内）</t>
    <rPh sb="0" eb="2">
      <t>ホジョ</t>
    </rPh>
    <rPh sb="2" eb="3">
      <t>キン</t>
    </rPh>
    <rPh sb="3" eb="6">
      <t>ジョウゲンガク</t>
    </rPh>
    <rPh sb="8" eb="12">
      <t>チョクセツケイヒ</t>
    </rPh>
    <rPh sb="12" eb="15">
      <t>ゴウケイガク</t>
    </rPh>
    <rPh sb="19" eb="21">
      <t>イナイ</t>
    </rPh>
    <phoneticPr fontId="2"/>
  </si>
  <si>
    <t>（令和６年度）</t>
    <rPh sb="1" eb="3">
      <t>レイワ</t>
    </rPh>
    <rPh sb="4" eb="6">
      <t>ネンド</t>
    </rPh>
    <phoneticPr fontId="2"/>
  </si>
  <si>
    <t>（別添）</t>
    <rPh sb="1" eb="3">
      <t>ベッテン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</si>
</sst>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font>
    <font>
      <sz val="12"/>
      <name val="ＭＳ 明朝"/>
      <family val="1"/>
      <charset val="128"/>
    </font>
    <font>
      <sz val="6"/>
      <name val="ＭＳ Ｐゴシック"/>
      <family val="3"/>
      <charset val="128"/>
    </font>
    <font>
      <sz val="6"/>
      <name val="ＭＳ Ｐゴシック"/>
      <family val="2"/>
      <charset val="128"/>
      <scheme val="minor"/>
    </font>
    <font>
      <sz val="11"/>
      <color theme="1"/>
      <name val="ＭＳ Ｐゴシック"/>
      <family val="2"/>
      <scheme val="minor"/>
    </font>
    <font>
      <sz val="10"/>
      <name val="ＭＳ 明朝"/>
      <family val="1"/>
      <charset val="128"/>
    </font>
    <font>
      <sz val="16"/>
      <name val="ＭＳ 明朝"/>
      <family val="1"/>
      <charset val="128"/>
    </font>
    <font>
      <sz val="12"/>
      <color rgb="FFFF0000"/>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auto="1"/>
      </left>
      <right style="medium">
        <color auto="1"/>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diagonalUp="1">
      <left style="medium">
        <color indexed="64"/>
      </left>
      <right/>
      <top/>
      <bottom style="thin">
        <color indexed="64"/>
      </bottom>
      <diagonal style="thin">
        <color indexed="64"/>
      </diagonal>
    </border>
    <border diagonalUp="1">
      <left style="medium">
        <color indexed="64"/>
      </left>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diagonalUp="1">
      <left/>
      <right style="medium">
        <color indexed="64"/>
      </right>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medium">
        <color indexed="64"/>
      </left>
      <right style="medium">
        <color indexed="64"/>
      </right>
      <top/>
      <bottom style="thin">
        <color indexed="64"/>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diagonalUp="1">
      <left style="medium">
        <color indexed="64"/>
      </left>
      <right/>
      <top style="thin">
        <color indexed="64"/>
      </top>
      <bottom style="medium">
        <color indexed="64"/>
      </bottom>
      <diagonal style="thin">
        <color indexed="64"/>
      </diagonal>
    </border>
    <border diagonalUp="1">
      <left style="medium">
        <color indexed="64"/>
      </left>
      <right style="medium">
        <color indexed="64"/>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s>
  <cellStyleXfs count="7">
    <xf numFmtId="0" fontId="0" fillId="0" borderId="0"/>
    <xf numFmtId="38" fontId="3" fillId="0" borderId="0" applyFont="0" applyFill="0" applyBorder="0" applyAlignment="0" applyProtection="0"/>
    <xf numFmtId="0" fontId="3" fillId="0" borderId="0"/>
    <xf numFmtId="0" fontId="1" fillId="0" borderId="0">
      <alignment vertical="center"/>
    </xf>
    <xf numFmtId="38" fontId="1" fillId="0" borderId="0" applyFon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cellStyleXfs>
  <cellXfs count="67">
    <xf numFmtId="0" fontId="0" fillId="0" borderId="0" xfId="0"/>
    <xf numFmtId="0" fontId="4" fillId="0" borderId="0" xfId="0" applyFont="1" applyAlignment="1">
      <alignment vertical="center"/>
    </xf>
    <xf numFmtId="38" fontId="4" fillId="0" borderId="0" xfId="1" applyFont="1" applyAlignment="1">
      <alignment vertical="center"/>
    </xf>
    <xf numFmtId="0" fontId="4" fillId="0" borderId="0" xfId="0" applyFont="1" applyAlignment="1">
      <alignment horizontal="center" vertical="center"/>
    </xf>
    <xf numFmtId="38" fontId="4" fillId="0" borderId="0" xfId="1" applyFont="1" applyAlignment="1">
      <alignment horizontal="right" vertical="center"/>
    </xf>
    <xf numFmtId="0" fontId="4" fillId="0" borderId="0" xfId="0" applyFont="1" applyAlignment="1">
      <alignment horizontal="right" vertical="center"/>
    </xf>
    <xf numFmtId="38" fontId="4" fillId="0" borderId="1" xfId="5" applyFont="1" applyBorder="1" applyAlignment="1">
      <alignment vertical="center"/>
    </xf>
    <xf numFmtId="38" fontId="4" fillId="0" borderId="1" xfId="5" applyFont="1" applyBorder="1" applyAlignment="1">
      <alignment horizontal="right" vertical="center"/>
    </xf>
    <xf numFmtId="0" fontId="8" fillId="0" borderId="1" xfId="0" applyFont="1" applyBorder="1" applyAlignment="1">
      <alignment horizontal="right" vertical="center" wrapText="1"/>
    </xf>
    <xf numFmtId="0" fontId="8" fillId="0" borderId="1" xfId="0" applyFont="1" applyBorder="1" applyAlignment="1">
      <alignment horizontal="right" vertical="center"/>
    </xf>
    <xf numFmtId="38" fontId="4" fillId="0" borderId="0" xfId="0" applyNumberFormat="1" applyFont="1" applyAlignment="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vertical="center"/>
    </xf>
    <xf numFmtId="0" fontId="8" fillId="0" borderId="12" xfId="0" applyFont="1" applyBorder="1" applyAlignment="1">
      <alignment vertical="center" wrapText="1"/>
    </xf>
    <xf numFmtId="0" fontId="8" fillId="0" borderId="12" xfId="0" applyFont="1" applyBorder="1" applyAlignment="1">
      <alignment vertical="center"/>
    </xf>
    <xf numFmtId="0" fontId="4" fillId="0" borderId="8" xfId="0" applyFont="1" applyBorder="1" applyAlignment="1">
      <alignment vertical="center" wrapText="1"/>
    </xf>
    <xf numFmtId="0" fontId="9" fillId="0" borderId="0" xfId="0" applyFont="1" applyAlignment="1">
      <alignment horizontal="center" vertical="center"/>
    </xf>
    <xf numFmtId="0" fontId="4" fillId="0" borderId="26" xfId="0" applyFont="1" applyBorder="1" applyAlignment="1">
      <alignment horizontal="left" vertical="center" shrinkToFit="1"/>
    </xf>
    <xf numFmtId="38" fontId="4" fillId="0" borderId="27" xfId="5" applyFont="1" applyBorder="1" applyAlignment="1">
      <alignment vertical="center"/>
    </xf>
    <xf numFmtId="38" fontId="4" fillId="0" borderId="27" xfId="5" applyFont="1" applyBorder="1" applyAlignment="1">
      <alignment horizontal="right" vertical="center"/>
    </xf>
    <xf numFmtId="0" fontId="8" fillId="0" borderId="28" xfId="0" applyFont="1" applyBorder="1" applyAlignment="1">
      <alignment vertical="center"/>
    </xf>
    <xf numFmtId="0" fontId="4" fillId="0" borderId="29" xfId="0" applyFont="1" applyBorder="1" applyAlignment="1">
      <alignment horizontal="left" vertical="center" shrinkToFit="1"/>
    </xf>
    <xf numFmtId="38" fontId="4" fillId="0" borderId="30" xfId="5" applyFont="1" applyBorder="1" applyAlignment="1">
      <alignment horizontal="right" vertical="center"/>
    </xf>
    <xf numFmtId="0" fontId="8" fillId="0" borderId="31" xfId="0" applyFont="1" applyBorder="1" applyAlignment="1">
      <alignment vertical="center"/>
    </xf>
    <xf numFmtId="0" fontId="4" fillId="0" borderId="26" xfId="0" applyFont="1" applyBorder="1" applyAlignment="1">
      <alignment horizontal="center" vertical="center"/>
    </xf>
    <xf numFmtId="0" fontId="8" fillId="0" borderId="27" xfId="0" applyFont="1" applyBorder="1" applyAlignment="1">
      <alignment horizontal="right" vertical="center"/>
    </xf>
    <xf numFmtId="0" fontId="4" fillId="0" borderId="29" xfId="0" applyFont="1" applyBorder="1" applyAlignment="1">
      <alignment vertical="center"/>
    </xf>
    <xf numFmtId="38" fontId="4" fillId="0" borderId="30" xfId="5" applyFont="1" applyBorder="1" applyAlignment="1">
      <alignment vertical="center"/>
    </xf>
    <xf numFmtId="0" fontId="8" fillId="0" borderId="30" xfId="0" applyFont="1" applyBorder="1" applyAlignment="1">
      <alignment horizontal="left" vertical="center"/>
    </xf>
    <xf numFmtId="0" fontId="8" fillId="0" borderId="5" xfId="3" applyFont="1" applyBorder="1" applyAlignment="1">
      <alignment horizontal="center" vertical="center" wrapText="1"/>
    </xf>
    <xf numFmtId="0" fontId="8" fillId="0" borderId="11" xfId="3" applyFont="1" applyBorder="1" applyAlignment="1">
      <alignment horizontal="center" vertical="center" wrapText="1"/>
    </xf>
    <xf numFmtId="0" fontId="4" fillId="2" borderId="15"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3" xfId="0" applyFont="1" applyFill="1" applyBorder="1" applyAlignment="1">
      <alignment horizontal="center" vertical="center" wrapText="1"/>
    </xf>
    <xf numFmtId="0" fontId="4" fillId="2" borderId="16"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1" xfId="0" applyFont="1" applyFill="1" applyBorder="1" applyAlignment="1">
      <alignment horizontal="center" vertical="center"/>
    </xf>
    <xf numFmtId="10" fontId="4" fillId="2" borderId="18" xfId="6" applyNumberFormat="1" applyFont="1" applyFill="1" applyBorder="1" applyAlignment="1">
      <alignment vertical="center"/>
    </xf>
    <xf numFmtId="0" fontId="4" fillId="2" borderId="24" xfId="0" applyFont="1" applyFill="1" applyBorder="1" applyAlignment="1">
      <alignment vertical="center" wrapText="1"/>
    </xf>
    <xf numFmtId="0" fontId="4" fillId="2" borderId="9" xfId="0" applyFont="1" applyFill="1" applyBorder="1" applyAlignment="1">
      <alignment vertical="center" wrapText="1"/>
    </xf>
    <xf numFmtId="0" fontId="4" fillId="2" borderId="24" xfId="0" applyFont="1" applyFill="1" applyBorder="1" applyAlignment="1">
      <alignment vertical="center"/>
    </xf>
    <xf numFmtId="0" fontId="4" fillId="2" borderId="21" xfId="0" applyFont="1" applyFill="1" applyBorder="1" applyAlignment="1">
      <alignment horizontal="center" vertical="center" wrapText="1"/>
    </xf>
    <xf numFmtId="10" fontId="4" fillId="2" borderId="19" xfId="6" applyNumberFormat="1" applyFont="1" applyFill="1" applyBorder="1" applyAlignment="1">
      <alignment vertical="center"/>
    </xf>
    <xf numFmtId="10" fontId="4" fillId="2" borderId="25" xfId="6" applyNumberFormat="1" applyFont="1" applyFill="1" applyBorder="1" applyAlignment="1">
      <alignment vertical="center"/>
    </xf>
    <xf numFmtId="0" fontId="4" fillId="2" borderId="10" xfId="0" applyFont="1" applyFill="1" applyBorder="1" applyAlignment="1">
      <alignment vertical="center" wrapText="1"/>
    </xf>
    <xf numFmtId="0" fontId="4" fillId="0" borderId="0" xfId="0" applyFont="1" applyAlignment="1">
      <alignment horizontal="left" vertical="center" wrapText="1"/>
    </xf>
    <xf numFmtId="0" fontId="8" fillId="0" borderId="30" xfId="0" applyFont="1" applyBorder="1" applyAlignment="1">
      <alignment horizontal="left" vertical="center" wrapText="1"/>
    </xf>
    <xf numFmtId="0" fontId="4" fillId="2" borderId="36"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38" xfId="0" applyFont="1" applyFill="1" applyBorder="1" applyAlignment="1">
      <alignment horizontal="center" vertical="center" wrapText="1"/>
    </xf>
    <xf numFmtId="10" fontId="10" fillId="2" borderId="18" xfId="6" applyNumberFormat="1" applyFont="1" applyFill="1" applyBorder="1" applyAlignment="1">
      <alignment vertical="center"/>
    </xf>
    <xf numFmtId="0" fontId="10" fillId="2" borderId="24" xfId="0" applyFont="1" applyFill="1" applyBorder="1" applyAlignment="1">
      <alignment vertical="center"/>
    </xf>
    <xf numFmtId="0" fontId="10" fillId="2" borderId="9" xfId="0" applyFont="1" applyFill="1" applyBorder="1" applyAlignment="1">
      <alignment vertical="center" wrapText="1"/>
    </xf>
    <xf numFmtId="0" fontId="8" fillId="0" borderId="31" xfId="0" applyFont="1" applyBorder="1" applyAlignment="1">
      <alignment vertical="center" wrapText="1"/>
    </xf>
    <xf numFmtId="0" fontId="4" fillId="0" borderId="14" xfId="0" applyFont="1" applyBorder="1" applyAlignment="1">
      <alignment horizontal="left" vertical="center" wrapText="1"/>
    </xf>
    <xf numFmtId="0" fontId="4" fillId="0" borderId="32" xfId="0" applyFont="1" applyBorder="1" applyAlignment="1">
      <alignment vertical="center"/>
    </xf>
    <xf numFmtId="0" fontId="4" fillId="0" borderId="33" xfId="0" applyFont="1" applyBorder="1" applyAlignment="1">
      <alignmen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vertical="center"/>
    </xf>
    <xf numFmtId="0" fontId="4" fillId="0" borderId="9" xfId="0" applyFont="1" applyBorder="1" applyAlignment="1">
      <alignment vertical="center"/>
    </xf>
    <xf numFmtId="0" fontId="4" fillId="0" borderId="34" xfId="0" applyFont="1" applyBorder="1" applyAlignment="1">
      <alignment vertical="center"/>
    </xf>
    <xf numFmtId="0" fontId="4" fillId="0" borderId="35" xfId="0" applyFont="1" applyBorder="1" applyAlignment="1">
      <alignment vertical="center"/>
    </xf>
  </cellXfs>
  <cellStyles count="7">
    <cellStyle name="パーセント" xfId="6" builtinId="5"/>
    <cellStyle name="桁区切り" xfId="5" builtinId="6"/>
    <cellStyle name="桁区切り 2" xfId="1" xr:uid="{00000000-0005-0000-0000-000002000000}"/>
    <cellStyle name="桁区切り 3" xfId="4" xr:uid="{00000000-0005-0000-0000-000003000000}"/>
    <cellStyle name="標準" xfId="0" builtinId="0"/>
    <cellStyle name="標準 2" xfId="2" xr:uid="{00000000-0005-0000-0000-000005000000}"/>
    <cellStyle name="標準 3" xfId="3" xr:uid="{00000000-0005-0000-0000-000006000000}"/>
  </cellStyles>
  <dxfs count="0"/>
  <tableStyles count="0" defaultTableStyle="TableStyleMedium2" defaultPivotStyle="PivotStyleMedium9"/>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481600</xdr:colOff>
      <xdr:row>2</xdr:row>
      <xdr:rowOff>127000</xdr:rowOff>
    </xdr:from>
    <xdr:to>
      <xdr:col>9</xdr:col>
      <xdr:colOff>2019299</xdr:colOff>
      <xdr:row>8</xdr:row>
      <xdr:rowOff>214045</xdr:rowOff>
    </xdr:to>
    <xdr:sp macro="" textlink="">
      <xdr:nvSpPr>
        <xdr:cNvPr id="2" name="吹き出し: 四角形 1">
          <a:extLst>
            <a:ext uri="{FF2B5EF4-FFF2-40B4-BE49-F238E27FC236}">
              <a16:creationId xmlns:a16="http://schemas.microsoft.com/office/drawing/2014/main" id="{55B49C31-058B-C5C4-7E08-DF55BE189A7B}"/>
            </a:ext>
          </a:extLst>
        </xdr:cNvPr>
        <xdr:cNvSpPr/>
      </xdr:nvSpPr>
      <xdr:spPr>
        <a:xfrm>
          <a:off x="10870200" y="609600"/>
          <a:ext cx="3849099" cy="1611045"/>
        </a:xfrm>
        <a:prstGeom prst="wedgeRectCallout">
          <a:avLst>
            <a:gd name="adj1" fmla="val 30809"/>
            <a:gd name="adj2" fmla="val 9821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各チェックポイントごとに補助金上限額の範囲内であるか確認のうえ、</a:t>
          </a:r>
          <a:r>
            <a:rPr kumimoji="1" lang="en-US" altLang="ja-JP" sz="1600"/>
            <a:t>A</a:t>
          </a:r>
          <a:r>
            <a:rPr kumimoji="1" lang="ja-JP" altLang="en-US" sz="1600"/>
            <a:t>～</a:t>
          </a:r>
          <a:r>
            <a:rPr kumimoji="1" lang="en-US" altLang="ja-JP" sz="1600"/>
            <a:t>F</a:t>
          </a:r>
          <a:r>
            <a:rPr kumimoji="1" lang="ja-JP" altLang="en-US" sz="1600"/>
            <a:t>列の部分のみ表示してご提出ください。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481600</xdr:colOff>
      <xdr:row>2</xdr:row>
      <xdr:rowOff>127000</xdr:rowOff>
    </xdr:from>
    <xdr:to>
      <xdr:col>9</xdr:col>
      <xdr:colOff>2019299</xdr:colOff>
      <xdr:row>8</xdr:row>
      <xdr:rowOff>214045</xdr:rowOff>
    </xdr:to>
    <xdr:sp macro="" textlink="">
      <xdr:nvSpPr>
        <xdr:cNvPr id="2" name="吹き出し: 四角形 1">
          <a:extLst>
            <a:ext uri="{FF2B5EF4-FFF2-40B4-BE49-F238E27FC236}">
              <a16:creationId xmlns:a16="http://schemas.microsoft.com/office/drawing/2014/main" id="{F3030F09-E7F7-4F6E-AB43-444591754802}"/>
            </a:ext>
          </a:extLst>
        </xdr:cNvPr>
        <xdr:cNvSpPr/>
      </xdr:nvSpPr>
      <xdr:spPr>
        <a:xfrm>
          <a:off x="10844800" y="603250"/>
          <a:ext cx="3842749" cy="1572945"/>
        </a:xfrm>
        <a:prstGeom prst="wedgeRectCallout">
          <a:avLst>
            <a:gd name="adj1" fmla="val 30809"/>
            <a:gd name="adj2" fmla="val 9821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各チェックポイントごとに補助金上限額の範囲内であるか確認のうえ、</a:t>
          </a:r>
          <a:r>
            <a:rPr kumimoji="1" lang="en-US" altLang="ja-JP" sz="1600"/>
            <a:t>A</a:t>
          </a:r>
          <a:r>
            <a:rPr kumimoji="1" lang="ja-JP" altLang="en-US" sz="1600"/>
            <a:t>～</a:t>
          </a:r>
          <a:r>
            <a:rPr kumimoji="1" lang="en-US" altLang="ja-JP" sz="1600"/>
            <a:t>F</a:t>
          </a:r>
          <a:r>
            <a:rPr kumimoji="1" lang="ja-JP" altLang="en-US" sz="1600"/>
            <a:t>列の部分のみ表示してご提出ください。</a:t>
          </a:r>
        </a:p>
      </xdr:txBody>
    </xdr:sp>
    <xdr:clientData/>
  </xdr:twoCellAnchor>
  <xdr:twoCellAnchor>
    <xdr:from>
      <xdr:col>4</xdr:col>
      <xdr:colOff>914400</xdr:colOff>
      <xdr:row>1</xdr:row>
      <xdr:rowOff>219075</xdr:rowOff>
    </xdr:from>
    <xdr:to>
      <xdr:col>5</xdr:col>
      <xdr:colOff>9525</xdr:colOff>
      <xdr:row>4</xdr:row>
      <xdr:rowOff>28575</xdr:rowOff>
    </xdr:to>
    <xdr:sp macro="" textlink="">
      <xdr:nvSpPr>
        <xdr:cNvPr id="3" name="フレーム 2">
          <a:extLst>
            <a:ext uri="{FF2B5EF4-FFF2-40B4-BE49-F238E27FC236}">
              <a16:creationId xmlns:a16="http://schemas.microsoft.com/office/drawing/2014/main" id="{93C9D6A1-145A-04BD-C6B4-C449CE249904}"/>
            </a:ext>
          </a:extLst>
        </xdr:cNvPr>
        <xdr:cNvSpPr/>
      </xdr:nvSpPr>
      <xdr:spPr>
        <a:xfrm>
          <a:off x="6210300" y="457200"/>
          <a:ext cx="2371725" cy="542925"/>
        </a:xfrm>
        <a:prstGeom prst="frame">
          <a:avLst/>
        </a:prstGeom>
        <a:solidFill>
          <a:srgbClr val="FF0000"/>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sz="12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２ヵ年事業の場合のみ作成</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36"/>
  <sheetViews>
    <sheetView tabSelected="1" zoomScaleNormal="100" zoomScaleSheetLayoutView="100" workbookViewId="0">
      <selection activeCell="E5" sqref="E5"/>
    </sheetView>
  </sheetViews>
  <sheetFormatPr defaultColWidth="9" defaultRowHeight="18.75" x14ac:dyDescent="0.15"/>
  <cols>
    <col min="1" max="1" width="25.625" style="1" customWidth="1"/>
    <col min="2" max="3" width="14.625" style="1" customWidth="1"/>
    <col min="4" max="4" width="14.625" style="2" customWidth="1"/>
    <col min="5" max="5" width="43" style="2" customWidth="1"/>
    <col min="6" max="6" width="17.75" style="1" customWidth="1"/>
    <col min="7" max="7" width="5.75" style="17" customWidth="1"/>
    <col min="8" max="8" width="8.5" style="1" bestFit="1" customWidth="1"/>
    <col min="9" max="9" width="21.75" style="1" customWidth="1"/>
    <col min="10" max="10" width="31.5" style="1" customWidth="1"/>
    <col min="11" max="241" width="9" style="1"/>
    <col min="242" max="242" width="3.625" style="1" customWidth="1"/>
    <col min="243" max="243" width="6.5" style="1" customWidth="1"/>
    <col min="244" max="244" width="6.125" style="1" customWidth="1"/>
    <col min="245" max="245" width="7.5" style="1" customWidth="1"/>
    <col min="246" max="246" width="12" style="1" customWidth="1"/>
    <col min="247" max="248" width="17.75" style="1" customWidth="1"/>
    <col min="249" max="249" width="14.875" style="1" customWidth="1"/>
    <col min="250" max="251" width="11.125" style="1" customWidth="1"/>
    <col min="252" max="252" width="9.625" style="1" customWidth="1"/>
    <col min="253" max="255" width="9" style="1"/>
    <col min="256" max="256" width="69.25" style="1" customWidth="1"/>
    <col min="257" max="497" width="9" style="1"/>
    <col min="498" max="498" width="3.625" style="1" customWidth="1"/>
    <col min="499" max="499" width="6.5" style="1" customWidth="1"/>
    <col min="500" max="500" width="6.125" style="1" customWidth="1"/>
    <col min="501" max="501" width="7.5" style="1" customWidth="1"/>
    <col min="502" max="502" width="12" style="1" customWidth="1"/>
    <col min="503" max="504" width="17.75" style="1" customWidth="1"/>
    <col min="505" max="505" width="14.875" style="1" customWidth="1"/>
    <col min="506" max="507" width="11.125" style="1" customWidth="1"/>
    <col min="508" max="508" width="9.625" style="1" customWidth="1"/>
    <col min="509" max="511" width="9" style="1"/>
    <col min="512" max="512" width="69.25" style="1" customWidth="1"/>
    <col min="513" max="753" width="9" style="1"/>
    <col min="754" max="754" width="3.625" style="1" customWidth="1"/>
    <col min="755" max="755" width="6.5" style="1" customWidth="1"/>
    <col min="756" max="756" width="6.125" style="1" customWidth="1"/>
    <col min="757" max="757" width="7.5" style="1" customWidth="1"/>
    <col min="758" max="758" width="12" style="1" customWidth="1"/>
    <col min="759" max="760" width="17.75" style="1" customWidth="1"/>
    <col min="761" max="761" width="14.875" style="1" customWidth="1"/>
    <col min="762" max="763" width="11.125" style="1" customWidth="1"/>
    <col min="764" max="764" width="9.625" style="1" customWidth="1"/>
    <col min="765" max="767" width="9" style="1"/>
    <col min="768" max="768" width="69.25" style="1" customWidth="1"/>
    <col min="769" max="1009" width="9" style="1"/>
    <col min="1010" max="1010" width="3.625" style="1" customWidth="1"/>
    <col min="1011" max="1011" width="6.5" style="1" customWidth="1"/>
    <col min="1012" max="1012" width="6.125" style="1" customWidth="1"/>
    <col min="1013" max="1013" width="7.5" style="1" customWidth="1"/>
    <col min="1014" max="1014" width="12" style="1" customWidth="1"/>
    <col min="1015" max="1016" width="17.75" style="1" customWidth="1"/>
    <col min="1017" max="1017" width="14.875" style="1" customWidth="1"/>
    <col min="1018" max="1019" width="11.125" style="1" customWidth="1"/>
    <col min="1020" max="1020" width="9.625" style="1" customWidth="1"/>
    <col min="1021" max="1023" width="9" style="1"/>
    <col min="1024" max="1024" width="69.25" style="1" customWidth="1"/>
    <col min="1025" max="1265" width="9" style="1"/>
    <col min="1266" max="1266" width="3.625" style="1" customWidth="1"/>
    <col min="1267" max="1267" width="6.5" style="1" customWidth="1"/>
    <col min="1268" max="1268" width="6.125" style="1" customWidth="1"/>
    <col min="1269" max="1269" width="7.5" style="1" customWidth="1"/>
    <col min="1270" max="1270" width="12" style="1" customWidth="1"/>
    <col min="1271" max="1272" width="17.75" style="1" customWidth="1"/>
    <col min="1273" max="1273" width="14.875" style="1" customWidth="1"/>
    <col min="1274" max="1275" width="11.125" style="1" customWidth="1"/>
    <col min="1276" max="1276" width="9.625" style="1" customWidth="1"/>
    <col min="1277" max="1279" width="9" style="1"/>
    <col min="1280" max="1280" width="69.25" style="1" customWidth="1"/>
    <col min="1281" max="1521" width="9" style="1"/>
    <col min="1522" max="1522" width="3.625" style="1" customWidth="1"/>
    <col min="1523" max="1523" width="6.5" style="1" customWidth="1"/>
    <col min="1524" max="1524" width="6.125" style="1" customWidth="1"/>
    <col min="1525" max="1525" width="7.5" style="1" customWidth="1"/>
    <col min="1526" max="1526" width="12" style="1" customWidth="1"/>
    <col min="1527" max="1528" width="17.75" style="1" customWidth="1"/>
    <col min="1529" max="1529" width="14.875" style="1" customWidth="1"/>
    <col min="1530" max="1531" width="11.125" style="1" customWidth="1"/>
    <col min="1532" max="1532" width="9.625" style="1" customWidth="1"/>
    <col min="1533" max="1535" width="9" style="1"/>
    <col min="1536" max="1536" width="69.25" style="1" customWidth="1"/>
    <col min="1537" max="1777" width="9" style="1"/>
    <col min="1778" max="1778" width="3.625" style="1" customWidth="1"/>
    <col min="1779" max="1779" width="6.5" style="1" customWidth="1"/>
    <col min="1780" max="1780" width="6.125" style="1" customWidth="1"/>
    <col min="1781" max="1781" width="7.5" style="1" customWidth="1"/>
    <col min="1782" max="1782" width="12" style="1" customWidth="1"/>
    <col min="1783" max="1784" width="17.75" style="1" customWidth="1"/>
    <col min="1785" max="1785" width="14.875" style="1" customWidth="1"/>
    <col min="1786" max="1787" width="11.125" style="1" customWidth="1"/>
    <col min="1788" max="1788" width="9.625" style="1" customWidth="1"/>
    <col min="1789" max="1791" width="9" style="1"/>
    <col min="1792" max="1792" width="69.25" style="1" customWidth="1"/>
    <col min="1793" max="2033" width="9" style="1"/>
    <col min="2034" max="2034" width="3.625" style="1" customWidth="1"/>
    <col min="2035" max="2035" width="6.5" style="1" customWidth="1"/>
    <col min="2036" max="2036" width="6.125" style="1" customWidth="1"/>
    <col min="2037" max="2037" width="7.5" style="1" customWidth="1"/>
    <col min="2038" max="2038" width="12" style="1" customWidth="1"/>
    <col min="2039" max="2040" width="17.75" style="1" customWidth="1"/>
    <col min="2041" max="2041" width="14.875" style="1" customWidth="1"/>
    <col min="2042" max="2043" width="11.125" style="1" customWidth="1"/>
    <col min="2044" max="2044" width="9.625" style="1" customWidth="1"/>
    <col min="2045" max="2047" width="9" style="1"/>
    <col min="2048" max="2048" width="69.25" style="1" customWidth="1"/>
    <col min="2049" max="2289" width="9" style="1"/>
    <col min="2290" max="2290" width="3.625" style="1" customWidth="1"/>
    <col min="2291" max="2291" width="6.5" style="1" customWidth="1"/>
    <col min="2292" max="2292" width="6.125" style="1" customWidth="1"/>
    <col min="2293" max="2293" width="7.5" style="1" customWidth="1"/>
    <col min="2294" max="2294" width="12" style="1" customWidth="1"/>
    <col min="2295" max="2296" width="17.75" style="1" customWidth="1"/>
    <col min="2297" max="2297" width="14.875" style="1" customWidth="1"/>
    <col min="2298" max="2299" width="11.125" style="1" customWidth="1"/>
    <col min="2300" max="2300" width="9.625" style="1" customWidth="1"/>
    <col min="2301" max="2303" width="9" style="1"/>
    <col min="2304" max="2304" width="69.25" style="1" customWidth="1"/>
    <col min="2305" max="2545" width="9" style="1"/>
    <col min="2546" max="2546" width="3.625" style="1" customWidth="1"/>
    <col min="2547" max="2547" width="6.5" style="1" customWidth="1"/>
    <col min="2548" max="2548" width="6.125" style="1" customWidth="1"/>
    <col min="2549" max="2549" width="7.5" style="1" customWidth="1"/>
    <col min="2550" max="2550" width="12" style="1" customWidth="1"/>
    <col min="2551" max="2552" width="17.75" style="1" customWidth="1"/>
    <col min="2553" max="2553" width="14.875" style="1" customWidth="1"/>
    <col min="2554" max="2555" width="11.125" style="1" customWidth="1"/>
    <col min="2556" max="2556" width="9.625" style="1" customWidth="1"/>
    <col min="2557" max="2559" width="9" style="1"/>
    <col min="2560" max="2560" width="69.25" style="1" customWidth="1"/>
    <col min="2561" max="2801" width="9" style="1"/>
    <col min="2802" max="2802" width="3.625" style="1" customWidth="1"/>
    <col min="2803" max="2803" width="6.5" style="1" customWidth="1"/>
    <col min="2804" max="2804" width="6.125" style="1" customWidth="1"/>
    <col min="2805" max="2805" width="7.5" style="1" customWidth="1"/>
    <col min="2806" max="2806" width="12" style="1" customWidth="1"/>
    <col min="2807" max="2808" width="17.75" style="1" customWidth="1"/>
    <col min="2809" max="2809" width="14.875" style="1" customWidth="1"/>
    <col min="2810" max="2811" width="11.125" style="1" customWidth="1"/>
    <col min="2812" max="2812" width="9.625" style="1" customWidth="1"/>
    <col min="2813" max="2815" width="9" style="1"/>
    <col min="2816" max="2816" width="69.25" style="1" customWidth="1"/>
    <col min="2817" max="3057" width="9" style="1"/>
    <col min="3058" max="3058" width="3.625" style="1" customWidth="1"/>
    <col min="3059" max="3059" width="6.5" style="1" customWidth="1"/>
    <col min="3060" max="3060" width="6.125" style="1" customWidth="1"/>
    <col min="3061" max="3061" width="7.5" style="1" customWidth="1"/>
    <col min="3062" max="3062" width="12" style="1" customWidth="1"/>
    <col min="3063" max="3064" width="17.75" style="1" customWidth="1"/>
    <col min="3065" max="3065" width="14.875" style="1" customWidth="1"/>
    <col min="3066" max="3067" width="11.125" style="1" customWidth="1"/>
    <col min="3068" max="3068" width="9.625" style="1" customWidth="1"/>
    <col min="3069" max="3071" width="9" style="1"/>
    <col min="3072" max="3072" width="69.25" style="1" customWidth="1"/>
    <col min="3073" max="3313" width="9" style="1"/>
    <col min="3314" max="3314" width="3.625" style="1" customWidth="1"/>
    <col min="3315" max="3315" width="6.5" style="1" customWidth="1"/>
    <col min="3316" max="3316" width="6.125" style="1" customWidth="1"/>
    <col min="3317" max="3317" width="7.5" style="1" customWidth="1"/>
    <col min="3318" max="3318" width="12" style="1" customWidth="1"/>
    <col min="3319" max="3320" width="17.75" style="1" customWidth="1"/>
    <col min="3321" max="3321" width="14.875" style="1" customWidth="1"/>
    <col min="3322" max="3323" width="11.125" style="1" customWidth="1"/>
    <col min="3324" max="3324" width="9.625" style="1" customWidth="1"/>
    <col min="3325" max="3327" width="9" style="1"/>
    <col min="3328" max="3328" width="69.25" style="1" customWidth="1"/>
    <col min="3329" max="3569" width="9" style="1"/>
    <col min="3570" max="3570" width="3.625" style="1" customWidth="1"/>
    <col min="3571" max="3571" width="6.5" style="1" customWidth="1"/>
    <col min="3572" max="3572" width="6.125" style="1" customWidth="1"/>
    <col min="3573" max="3573" width="7.5" style="1" customWidth="1"/>
    <col min="3574" max="3574" width="12" style="1" customWidth="1"/>
    <col min="3575" max="3576" width="17.75" style="1" customWidth="1"/>
    <col min="3577" max="3577" width="14.875" style="1" customWidth="1"/>
    <col min="3578" max="3579" width="11.125" style="1" customWidth="1"/>
    <col min="3580" max="3580" width="9.625" style="1" customWidth="1"/>
    <col min="3581" max="3583" width="9" style="1"/>
    <col min="3584" max="3584" width="69.25" style="1" customWidth="1"/>
    <col min="3585" max="3825" width="9" style="1"/>
    <col min="3826" max="3826" width="3.625" style="1" customWidth="1"/>
    <col min="3827" max="3827" width="6.5" style="1" customWidth="1"/>
    <col min="3828" max="3828" width="6.125" style="1" customWidth="1"/>
    <col min="3829" max="3829" width="7.5" style="1" customWidth="1"/>
    <col min="3830" max="3830" width="12" style="1" customWidth="1"/>
    <col min="3831" max="3832" width="17.75" style="1" customWidth="1"/>
    <col min="3833" max="3833" width="14.875" style="1" customWidth="1"/>
    <col min="3834" max="3835" width="11.125" style="1" customWidth="1"/>
    <col min="3836" max="3836" width="9.625" style="1" customWidth="1"/>
    <col min="3837" max="3839" width="9" style="1"/>
    <col min="3840" max="3840" width="69.25" style="1" customWidth="1"/>
    <col min="3841" max="4081" width="9" style="1"/>
    <col min="4082" max="4082" width="3.625" style="1" customWidth="1"/>
    <col min="4083" max="4083" width="6.5" style="1" customWidth="1"/>
    <col min="4084" max="4084" width="6.125" style="1" customWidth="1"/>
    <col min="4085" max="4085" width="7.5" style="1" customWidth="1"/>
    <col min="4086" max="4086" width="12" style="1" customWidth="1"/>
    <col min="4087" max="4088" width="17.75" style="1" customWidth="1"/>
    <col min="4089" max="4089" width="14.875" style="1" customWidth="1"/>
    <col min="4090" max="4091" width="11.125" style="1" customWidth="1"/>
    <col min="4092" max="4092" width="9.625" style="1" customWidth="1"/>
    <col min="4093" max="4095" width="9" style="1"/>
    <col min="4096" max="4096" width="69.25" style="1" customWidth="1"/>
    <col min="4097" max="4337" width="9" style="1"/>
    <col min="4338" max="4338" width="3.625" style="1" customWidth="1"/>
    <col min="4339" max="4339" width="6.5" style="1" customWidth="1"/>
    <col min="4340" max="4340" width="6.125" style="1" customWidth="1"/>
    <col min="4341" max="4341" width="7.5" style="1" customWidth="1"/>
    <col min="4342" max="4342" width="12" style="1" customWidth="1"/>
    <col min="4343" max="4344" width="17.75" style="1" customWidth="1"/>
    <col min="4345" max="4345" width="14.875" style="1" customWidth="1"/>
    <col min="4346" max="4347" width="11.125" style="1" customWidth="1"/>
    <col min="4348" max="4348" width="9.625" style="1" customWidth="1"/>
    <col min="4349" max="4351" width="9" style="1"/>
    <col min="4352" max="4352" width="69.25" style="1" customWidth="1"/>
    <col min="4353" max="4593" width="9" style="1"/>
    <col min="4594" max="4594" width="3.625" style="1" customWidth="1"/>
    <col min="4595" max="4595" width="6.5" style="1" customWidth="1"/>
    <col min="4596" max="4596" width="6.125" style="1" customWidth="1"/>
    <col min="4597" max="4597" width="7.5" style="1" customWidth="1"/>
    <col min="4598" max="4598" width="12" style="1" customWidth="1"/>
    <col min="4599" max="4600" width="17.75" style="1" customWidth="1"/>
    <col min="4601" max="4601" width="14.875" style="1" customWidth="1"/>
    <col min="4602" max="4603" width="11.125" style="1" customWidth="1"/>
    <col min="4604" max="4604" width="9.625" style="1" customWidth="1"/>
    <col min="4605" max="4607" width="9" style="1"/>
    <col min="4608" max="4608" width="69.25" style="1" customWidth="1"/>
    <col min="4609" max="4849" width="9" style="1"/>
    <col min="4850" max="4850" width="3.625" style="1" customWidth="1"/>
    <col min="4851" max="4851" width="6.5" style="1" customWidth="1"/>
    <col min="4852" max="4852" width="6.125" style="1" customWidth="1"/>
    <col min="4853" max="4853" width="7.5" style="1" customWidth="1"/>
    <col min="4854" max="4854" width="12" style="1" customWidth="1"/>
    <col min="4855" max="4856" width="17.75" style="1" customWidth="1"/>
    <col min="4857" max="4857" width="14.875" style="1" customWidth="1"/>
    <col min="4858" max="4859" width="11.125" style="1" customWidth="1"/>
    <col min="4860" max="4860" width="9.625" style="1" customWidth="1"/>
    <col min="4861" max="4863" width="9" style="1"/>
    <col min="4864" max="4864" width="69.25" style="1" customWidth="1"/>
    <col min="4865" max="5105" width="9" style="1"/>
    <col min="5106" max="5106" width="3.625" style="1" customWidth="1"/>
    <col min="5107" max="5107" width="6.5" style="1" customWidth="1"/>
    <col min="5108" max="5108" width="6.125" style="1" customWidth="1"/>
    <col min="5109" max="5109" width="7.5" style="1" customWidth="1"/>
    <col min="5110" max="5110" width="12" style="1" customWidth="1"/>
    <col min="5111" max="5112" width="17.75" style="1" customWidth="1"/>
    <col min="5113" max="5113" width="14.875" style="1" customWidth="1"/>
    <col min="5114" max="5115" width="11.125" style="1" customWidth="1"/>
    <col min="5116" max="5116" width="9.625" style="1" customWidth="1"/>
    <col min="5117" max="5119" width="9" style="1"/>
    <col min="5120" max="5120" width="69.25" style="1" customWidth="1"/>
    <col min="5121" max="5361" width="9" style="1"/>
    <col min="5362" max="5362" width="3.625" style="1" customWidth="1"/>
    <col min="5363" max="5363" width="6.5" style="1" customWidth="1"/>
    <col min="5364" max="5364" width="6.125" style="1" customWidth="1"/>
    <col min="5365" max="5365" width="7.5" style="1" customWidth="1"/>
    <col min="5366" max="5366" width="12" style="1" customWidth="1"/>
    <col min="5367" max="5368" width="17.75" style="1" customWidth="1"/>
    <col min="5369" max="5369" width="14.875" style="1" customWidth="1"/>
    <col min="5370" max="5371" width="11.125" style="1" customWidth="1"/>
    <col min="5372" max="5372" width="9.625" style="1" customWidth="1"/>
    <col min="5373" max="5375" width="9" style="1"/>
    <col min="5376" max="5376" width="69.25" style="1" customWidth="1"/>
    <col min="5377" max="5617" width="9" style="1"/>
    <col min="5618" max="5618" width="3.625" style="1" customWidth="1"/>
    <col min="5619" max="5619" width="6.5" style="1" customWidth="1"/>
    <col min="5620" max="5620" width="6.125" style="1" customWidth="1"/>
    <col min="5621" max="5621" width="7.5" style="1" customWidth="1"/>
    <col min="5622" max="5622" width="12" style="1" customWidth="1"/>
    <col min="5623" max="5624" width="17.75" style="1" customWidth="1"/>
    <col min="5625" max="5625" width="14.875" style="1" customWidth="1"/>
    <col min="5626" max="5627" width="11.125" style="1" customWidth="1"/>
    <col min="5628" max="5628" width="9.625" style="1" customWidth="1"/>
    <col min="5629" max="5631" width="9" style="1"/>
    <col min="5632" max="5632" width="69.25" style="1" customWidth="1"/>
    <col min="5633" max="5873" width="9" style="1"/>
    <col min="5874" max="5874" width="3.625" style="1" customWidth="1"/>
    <col min="5875" max="5875" width="6.5" style="1" customWidth="1"/>
    <col min="5876" max="5876" width="6.125" style="1" customWidth="1"/>
    <col min="5877" max="5877" width="7.5" style="1" customWidth="1"/>
    <col min="5878" max="5878" width="12" style="1" customWidth="1"/>
    <col min="5879" max="5880" width="17.75" style="1" customWidth="1"/>
    <col min="5881" max="5881" width="14.875" style="1" customWidth="1"/>
    <col min="5882" max="5883" width="11.125" style="1" customWidth="1"/>
    <col min="5884" max="5884" width="9.625" style="1" customWidth="1"/>
    <col min="5885" max="5887" width="9" style="1"/>
    <col min="5888" max="5888" width="69.25" style="1" customWidth="1"/>
    <col min="5889" max="6129" width="9" style="1"/>
    <col min="6130" max="6130" width="3.625" style="1" customWidth="1"/>
    <col min="6131" max="6131" width="6.5" style="1" customWidth="1"/>
    <col min="6132" max="6132" width="6.125" style="1" customWidth="1"/>
    <col min="6133" max="6133" width="7.5" style="1" customWidth="1"/>
    <col min="6134" max="6134" width="12" style="1" customWidth="1"/>
    <col min="6135" max="6136" width="17.75" style="1" customWidth="1"/>
    <col min="6137" max="6137" width="14.875" style="1" customWidth="1"/>
    <col min="6138" max="6139" width="11.125" style="1" customWidth="1"/>
    <col min="6140" max="6140" width="9.625" style="1" customWidth="1"/>
    <col min="6141" max="6143" width="9" style="1"/>
    <col min="6144" max="6144" width="69.25" style="1" customWidth="1"/>
    <col min="6145" max="6385" width="9" style="1"/>
    <col min="6386" max="6386" width="3.625" style="1" customWidth="1"/>
    <col min="6387" max="6387" width="6.5" style="1" customWidth="1"/>
    <col min="6388" max="6388" width="6.125" style="1" customWidth="1"/>
    <col min="6389" max="6389" width="7.5" style="1" customWidth="1"/>
    <col min="6390" max="6390" width="12" style="1" customWidth="1"/>
    <col min="6391" max="6392" width="17.75" style="1" customWidth="1"/>
    <col min="6393" max="6393" width="14.875" style="1" customWidth="1"/>
    <col min="6394" max="6395" width="11.125" style="1" customWidth="1"/>
    <col min="6396" max="6396" width="9.625" style="1" customWidth="1"/>
    <col min="6397" max="6399" width="9" style="1"/>
    <col min="6400" max="6400" width="69.25" style="1" customWidth="1"/>
    <col min="6401" max="6641" width="9" style="1"/>
    <col min="6642" max="6642" width="3.625" style="1" customWidth="1"/>
    <col min="6643" max="6643" width="6.5" style="1" customWidth="1"/>
    <col min="6644" max="6644" width="6.125" style="1" customWidth="1"/>
    <col min="6645" max="6645" width="7.5" style="1" customWidth="1"/>
    <col min="6646" max="6646" width="12" style="1" customWidth="1"/>
    <col min="6647" max="6648" width="17.75" style="1" customWidth="1"/>
    <col min="6649" max="6649" width="14.875" style="1" customWidth="1"/>
    <col min="6650" max="6651" width="11.125" style="1" customWidth="1"/>
    <col min="6652" max="6652" width="9.625" style="1" customWidth="1"/>
    <col min="6653" max="6655" width="9" style="1"/>
    <col min="6656" max="6656" width="69.25" style="1" customWidth="1"/>
    <col min="6657" max="6897" width="9" style="1"/>
    <col min="6898" max="6898" width="3.625" style="1" customWidth="1"/>
    <col min="6899" max="6899" width="6.5" style="1" customWidth="1"/>
    <col min="6900" max="6900" width="6.125" style="1" customWidth="1"/>
    <col min="6901" max="6901" width="7.5" style="1" customWidth="1"/>
    <col min="6902" max="6902" width="12" style="1" customWidth="1"/>
    <col min="6903" max="6904" width="17.75" style="1" customWidth="1"/>
    <col min="6905" max="6905" width="14.875" style="1" customWidth="1"/>
    <col min="6906" max="6907" width="11.125" style="1" customWidth="1"/>
    <col min="6908" max="6908" width="9.625" style="1" customWidth="1"/>
    <col min="6909" max="6911" width="9" style="1"/>
    <col min="6912" max="6912" width="69.25" style="1" customWidth="1"/>
    <col min="6913" max="7153" width="9" style="1"/>
    <col min="7154" max="7154" width="3.625" style="1" customWidth="1"/>
    <col min="7155" max="7155" width="6.5" style="1" customWidth="1"/>
    <col min="7156" max="7156" width="6.125" style="1" customWidth="1"/>
    <col min="7157" max="7157" width="7.5" style="1" customWidth="1"/>
    <col min="7158" max="7158" width="12" style="1" customWidth="1"/>
    <col min="7159" max="7160" width="17.75" style="1" customWidth="1"/>
    <col min="7161" max="7161" width="14.875" style="1" customWidth="1"/>
    <col min="7162" max="7163" width="11.125" style="1" customWidth="1"/>
    <col min="7164" max="7164" width="9.625" style="1" customWidth="1"/>
    <col min="7165" max="7167" width="9" style="1"/>
    <col min="7168" max="7168" width="69.25" style="1" customWidth="1"/>
    <col min="7169" max="7409" width="9" style="1"/>
    <col min="7410" max="7410" width="3.625" style="1" customWidth="1"/>
    <col min="7411" max="7411" width="6.5" style="1" customWidth="1"/>
    <col min="7412" max="7412" width="6.125" style="1" customWidth="1"/>
    <col min="7413" max="7413" width="7.5" style="1" customWidth="1"/>
    <col min="7414" max="7414" width="12" style="1" customWidth="1"/>
    <col min="7415" max="7416" width="17.75" style="1" customWidth="1"/>
    <col min="7417" max="7417" width="14.875" style="1" customWidth="1"/>
    <col min="7418" max="7419" width="11.125" style="1" customWidth="1"/>
    <col min="7420" max="7420" width="9.625" style="1" customWidth="1"/>
    <col min="7421" max="7423" width="9" style="1"/>
    <col min="7424" max="7424" width="69.25" style="1" customWidth="1"/>
    <col min="7425" max="7665" width="9" style="1"/>
    <col min="7666" max="7666" width="3.625" style="1" customWidth="1"/>
    <col min="7667" max="7667" width="6.5" style="1" customWidth="1"/>
    <col min="7668" max="7668" width="6.125" style="1" customWidth="1"/>
    <col min="7669" max="7669" width="7.5" style="1" customWidth="1"/>
    <col min="7670" max="7670" width="12" style="1" customWidth="1"/>
    <col min="7671" max="7672" width="17.75" style="1" customWidth="1"/>
    <col min="7673" max="7673" width="14.875" style="1" customWidth="1"/>
    <col min="7674" max="7675" width="11.125" style="1" customWidth="1"/>
    <col min="7676" max="7676" width="9.625" style="1" customWidth="1"/>
    <col min="7677" max="7679" width="9" style="1"/>
    <col min="7680" max="7680" width="69.25" style="1" customWidth="1"/>
    <col min="7681" max="7921" width="9" style="1"/>
    <col min="7922" max="7922" width="3.625" style="1" customWidth="1"/>
    <col min="7923" max="7923" width="6.5" style="1" customWidth="1"/>
    <col min="7924" max="7924" width="6.125" style="1" customWidth="1"/>
    <col min="7925" max="7925" width="7.5" style="1" customWidth="1"/>
    <col min="7926" max="7926" width="12" style="1" customWidth="1"/>
    <col min="7927" max="7928" width="17.75" style="1" customWidth="1"/>
    <col min="7929" max="7929" width="14.875" style="1" customWidth="1"/>
    <col min="7930" max="7931" width="11.125" style="1" customWidth="1"/>
    <col min="7932" max="7932" width="9.625" style="1" customWidth="1"/>
    <col min="7933" max="7935" width="9" style="1"/>
    <col min="7936" max="7936" width="69.25" style="1" customWidth="1"/>
    <col min="7937" max="8177" width="9" style="1"/>
    <col min="8178" max="8178" width="3.625" style="1" customWidth="1"/>
    <col min="8179" max="8179" width="6.5" style="1" customWidth="1"/>
    <col min="8180" max="8180" width="6.125" style="1" customWidth="1"/>
    <col min="8181" max="8181" width="7.5" style="1" customWidth="1"/>
    <col min="8182" max="8182" width="12" style="1" customWidth="1"/>
    <col min="8183" max="8184" width="17.75" style="1" customWidth="1"/>
    <col min="8185" max="8185" width="14.875" style="1" customWidth="1"/>
    <col min="8186" max="8187" width="11.125" style="1" customWidth="1"/>
    <col min="8188" max="8188" width="9.625" style="1" customWidth="1"/>
    <col min="8189" max="8191" width="9" style="1"/>
    <col min="8192" max="8192" width="69.25" style="1" customWidth="1"/>
    <col min="8193" max="8433" width="9" style="1"/>
    <col min="8434" max="8434" width="3.625" style="1" customWidth="1"/>
    <col min="8435" max="8435" width="6.5" style="1" customWidth="1"/>
    <col min="8436" max="8436" width="6.125" style="1" customWidth="1"/>
    <col min="8437" max="8437" width="7.5" style="1" customWidth="1"/>
    <col min="8438" max="8438" width="12" style="1" customWidth="1"/>
    <col min="8439" max="8440" width="17.75" style="1" customWidth="1"/>
    <col min="8441" max="8441" width="14.875" style="1" customWidth="1"/>
    <col min="8442" max="8443" width="11.125" style="1" customWidth="1"/>
    <col min="8444" max="8444" width="9.625" style="1" customWidth="1"/>
    <col min="8445" max="8447" width="9" style="1"/>
    <col min="8448" max="8448" width="69.25" style="1" customWidth="1"/>
    <col min="8449" max="8689" width="9" style="1"/>
    <col min="8690" max="8690" width="3.625" style="1" customWidth="1"/>
    <col min="8691" max="8691" width="6.5" style="1" customWidth="1"/>
    <col min="8692" max="8692" width="6.125" style="1" customWidth="1"/>
    <col min="8693" max="8693" width="7.5" style="1" customWidth="1"/>
    <col min="8694" max="8694" width="12" style="1" customWidth="1"/>
    <col min="8695" max="8696" width="17.75" style="1" customWidth="1"/>
    <col min="8697" max="8697" width="14.875" style="1" customWidth="1"/>
    <col min="8698" max="8699" width="11.125" style="1" customWidth="1"/>
    <col min="8700" max="8700" width="9.625" style="1" customWidth="1"/>
    <col min="8701" max="8703" width="9" style="1"/>
    <col min="8704" max="8704" width="69.25" style="1" customWidth="1"/>
    <col min="8705" max="8945" width="9" style="1"/>
    <col min="8946" max="8946" width="3.625" style="1" customWidth="1"/>
    <col min="8947" max="8947" width="6.5" style="1" customWidth="1"/>
    <col min="8948" max="8948" width="6.125" style="1" customWidth="1"/>
    <col min="8949" max="8949" width="7.5" style="1" customWidth="1"/>
    <col min="8950" max="8950" width="12" style="1" customWidth="1"/>
    <col min="8951" max="8952" width="17.75" style="1" customWidth="1"/>
    <col min="8953" max="8953" width="14.875" style="1" customWidth="1"/>
    <col min="8954" max="8955" width="11.125" style="1" customWidth="1"/>
    <col min="8956" max="8956" width="9.625" style="1" customWidth="1"/>
    <col min="8957" max="8959" width="9" style="1"/>
    <col min="8960" max="8960" width="69.25" style="1" customWidth="1"/>
    <col min="8961" max="9201" width="9" style="1"/>
    <col min="9202" max="9202" width="3.625" style="1" customWidth="1"/>
    <col min="9203" max="9203" width="6.5" style="1" customWidth="1"/>
    <col min="9204" max="9204" width="6.125" style="1" customWidth="1"/>
    <col min="9205" max="9205" width="7.5" style="1" customWidth="1"/>
    <col min="9206" max="9206" width="12" style="1" customWidth="1"/>
    <col min="9207" max="9208" width="17.75" style="1" customWidth="1"/>
    <col min="9209" max="9209" width="14.875" style="1" customWidth="1"/>
    <col min="9210" max="9211" width="11.125" style="1" customWidth="1"/>
    <col min="9212" max="9212" width="9.625" style="1" customWidth="1"/>
    <col min="9213" max="9215" width="9" style="1"/>
    <col min="9216" max="9216" width="69.25" style="1" customWidth="1"/>
    <col min="9217" max="9457" width="9" style="1"/>
    <col min="9458" max="9458" width="3.625" style="1" customWidth="1"/>
    <col min="9459" max="9459" width="6.5" style="1" customWidth="1"/>
    <col min="9460" max="9460" width="6.125" style="1" customWidth="1"/>
    <col min="9461" max="9461" width="7.5" style="1" customWidth="1"/>
    <col min="9462" max="9462" width="12" style="1" customWidth="1"/>
    <col min="9463" max="9464" width="17.75" style="1" customWidth="1"/>
    <col min="9465" max="9465" width="14.875" style="1" customWidth="1"/>
    <col min="9466" max="9467" width="11.125" style="1" customWidth="1"/>
    <col min="9468" max="9468" width="9.625" style="1" customWidth="1"/>
    <col min="9469" max="9471" width="9" style="1"/>
    <col min="9472" max="9472" width="69.25" style="1" customWidth="1"/>
    <col min="9473" max="9713" width="9" style="1"/>
    <col min="9714" max="9714" width="3.625" style="1" customWidth="1"/>
    <col min="9715" max="9715" width="6.5" style="1" customWidth="1"/>
    <col min="9716" max="9716" width="6.125" style="1" customWidth="1"/>
    <col min="9717" max="9717" width="7.5" style="1" customWidth="1"/>
    <col min="9718" max="9718" width="12" style="1" customWidth="1"/>
    <col min="9719" max="9720" width="17.75" style="1" customWidth="1"/>
    <col min="9721" max="9721" width="14.875" style="1" customWidth="1"/>
    <col min="9722" max="9723" width="11.125" style="1" customWidth="1"/>
    <col min="9724" max="9724" width="9.625" style="1" customWidth="1"/>
    <col min="9725" max="9727" width="9" style="1"/>
    <col min="9728" max="9728" width="69.25" style="1" customWidth="1"/>
    <col min="9729" max="9969" width="9" style="1"/>
    <col min="9970" max="9970" width="3.625" style="1" customWidth="1"/>
    <col min="9971" max="9971" width="6.5" style="1" customWidth="1"/>
    <col min="9972" max="9972" width="6.125" style="1" customWidth="1"/>
    <col min="9973" max="9973" width="7.5" style="1" customWidth="1"/>
    <col min="9974" max="9974" width="12" style="1" customWidth="1"/>
    <col min="9975" max="9976" width="17.75" style="1" customWidth="1"/>
    <col min="9977" max="9977" width="14.875" style="1" customWidth="1"/>
    <col min="9978" max="9979" width="11.125" style="1" customWidth="1"/>
    <col min="9980" max="9980" width="9.625" style="1" customWidth="1"/>
    <col min="9981" max="9983" width="9" style="1"/>
    <col min="9984" max="9984" width="69.25" style="1" customWidth="1"/>
    <col min="9985" max="10225" width="9" style="1"/>
    <col min="10226" max="10226" width="3.625" style="1" customWidth="1"/>
    <col min="10227" max="10227" width="6.5" style="1" customWidth="1"/>
    <col min="10228" max="10228" width="6.125" style="1" customWidth="1"/>
    <col min="10229" max="10229" width="7.5" style="1" customWidth="1"/>
    <col min="10230" max="10230" width="12" style="1" customWidth="1"/>
    <col min="10231" max="10232" width="17.75" style="1" customWidth="1"/>
    <col min="10233" max="10233" width="14.875" style="1" customWidth="1"/>
    <col min="10234" max="10235" width="11.125" style="1" customWidth="1"/>
    <col min="10236" max="10236" width="9.625" style="1" customWidth="1"/>
    <col min="10237" max="10239" width="9" style="1"/>
    <col min="10240" max="10240" width="69.25" style="1" customWidth="1"/>
    <col min="10241" max="10481" width="9" style="1"/>
    <col min="10482" max="10482" width="3.625" style="1" customWidth="1"/>
    <col min="10483" max="10483" width="6.5" style="1" customWidth="1"/>
    <col min="10484" max="10484" width="6.125" style="1" customWidth="1"/>
    <col min="10485" max="10485" width="7.5" style="1" customWidth="1"/>
    <col min="10486" max="10486" width="12" style="1" customWidth="1"/>
    <col min="10487" max="10488" width="17.75" style="1" customWidth="1"/>
    <col min="10489" max="10489" width="14.875" style="1" customWidth="1"/>
    <col min="10490" max="10491" width="11.125" style="1" customWidth="1"/>
    <col min="10492" max="10492" width="9.625" style="1" customWidth="1"/>
    <col min="10493" max="10495" width="9" style="1"/>
    <col min="10496" max="10496" width="69.25" style="1" customWidth="1"/>
    <col min="10497" max="10737" width="9" style="1"/>
    <col min="10738" max="10738" width="3.625" style="1" customWidth="1"/>
    <col min="10739" max="10739" width="6.5" style="1" customWidth="1"/>
    <col min="10740" max="10740" width="6.125" style="1" customWidth="1"/>
    <col min="10741" max="10741" width="7.5" style="1" customWidth="1"/>
    <col min="10742" max="10742" width="12" style="1" customWidth="1"/>
    <col min="10743" max="10744" width="17.75" style="1" customWidth="1"/>
    <col min="10745" max="10745" width="14.875" style="1" customWidth="1"/>
    <col min="10746" max="10747" width="11.125" style="1" customWidth="1"/>
    <col min="10748" max="10748" width="9.625" style="1" customWidth="1"/>
    <col min="10749" max="10751" width="9" style="1"/>
    <col min="10752" max="10752" width="69.25" style="1" customWidth="1"/>
    <col min="10753" max="10993" width="9" style="1"/>
    <col min="10994" max="10994" width="3.625" style="1" customWidth="1"/>
    <col min="10995" max="10995" width="6.5" style="1" customWidth="1"/>
    <col min="10996" max="10996" width="6.125" style="1" customWidth="1"/>
    <col min="10997" max="10997" width="7.5" style="1" customWidth="1"/>
    <col min="10998" max="10998" width="12" style="1" customWidth="1"/>
    <col min="10999" max="11000" width="17.75" style="1" customWidth="1"/>
    <col min="11001" max="11001" width="14.875" style="1" customWidth="1"/>
    <col min="11002" max="11003" width="11.125" style="1" customWidth="1"/>
    <col min="11004" max="11004" width="9.625" style="1" customWidth="1"/>
    <col min="11005" max="11007" width="9" style="1"/>
    <col min="11008" max="11008" width="69.25" style="1" customWidth="1"/>
    <col min="11009" max="11249" width="9" style="1"/>
    <col min="11250" max="11250" width="3.625" style="1" customWidth="1"/>
    <col min="11251" max="11251" width="6.5" style="1" customWidth="1"/>
    <col min="11252" max="11252" width="6.125" style="1" customWidth="1"/>
    <col min="11253" max="11253" width="7.5" style="1" customWidth="1"/>
    <col min="11254" max="11254" width="12" style="1" customWidth="1"/>
    <col min="11255" max="11256" width="17.75" style="1" customWidth="1"/>
    <col min="11257" max="11257" width="14.875" style="1" customWidth="1"/>
    <col min="11258" max="11259" width="11.125" style="1" customWidth="1"/>
    <col min="11260" max="11260" width="9.625" style="1" customWidth="1"/>
    <col min="11261" max="11263" width="9" style="1"/>
    <col min="11264" max="11264" width="69.25" style="1" customWidth="1"/>
    <col min="11265" max="11505" width="9" style="1"/>
    <col min="11506" max="11506" width="3.625" style="1" customWidth="1"/>
    <col min="11507" max="11507" width="6.5" style="1" customWidth="1"/>
    <col min="11508" max="11508" width="6.125" style="1" customWidth="1"/>
    <col min="11509" max="11509" width="7.5" style="1" customWidth="1"/>
    <col min="11510" max="11510" width="12" style="1" customWidth="1"/>
    <col min="11511" max="11512" width="17.75" style="1" customWidth="1"/>
    <col min="11513" max="11513" width="14.875" style="1" customWidth="1"/>
    <col min="11514" max="11515" width="11.125" style="1" customWidth="1"/>
    <col min="11516" max="11516" width="9.625" style="1" customWidth="1"/>
    <col min="11517" max="11519" width="9" style="1"/>
    <col min="11520" max="11520" width="69.25" style="1" customWidth="1"/>
    <col min="11521" max="11761" width="9" style="1"/>
    <col min="11762" max="11762" width="3.625" style="1" customWidth="1"/>
    <col min="11763" max="11763" width="6.5" style="1" customWidth="1"/>
    <col min="11764" max="11764" width="6.125" style="1" customWidth="1"/>
    <col min="11765" max="11765" width="7.5" style="1" customWidth="1"/>
    <col min="11766" max="11766" width="12" style="1" customWidth="1"/>
    <col min="11767" max="11768" width="17.75" style="1" customWidth="1"/>
    <col min="11769" max="11769" width="14.875" style="1" customWidth="1"/>
    <col min="11770" max="11771" width="11.125" style="1" customWidth="1"/>
    <col min="11772" max="11772" width="9.625" style="1" customWidth="1"/>
    <col min="11773" max="11775" width="9" style="1"/>
    <col min="11776" max="11776" width="69.25" style="1" customWidth="1"/>
    <col min="11777" max="12017" width="9" style="1"/>
    <col min="12018" max="12018" width="3.625" style="1" customWidth="1"/>
    <col min="12019" max="12019" width="6.5" style="1" customWidth="1"/>
    <col min="12020" max="12020" width="6.125" style="1" customWidth="1"/>
    <col min="12021" max="12021" width="7.5" style="1" customWidth="1"/>
    <col min="12022" max="12022" width="12" style="1" customWidth="1"/>
    <col min="12023" max="12024" width="17.75" style="1" customWidth="1"/>
    <col min="12025" max="12025" width="14.875" style="1" customWidth="1"/>
    <col min="12026" max="12027" width="11.125" style="1" customWidth="1"/>
    <col min="12028" max="12028" width="9.625" style="1" customWidth="1"/>
    <col min="12029" max="12031" width="9" style="1"/>
    <col min="12032" max="12032" width="69.25" style="1" customWidth="1"/>
    <col min="12033" max="12273" width="9" style="1"/>
    <col min="12274" max="12274" width="3.625" style="1" customWidth="1"/>
    <col min="12275" max="12275" width="6.5" style="1" customWidth="1"/>
    <col min="12276" max="12276" width="6.125" style="1" customWidth="1"/>
    <col min="12277" max="12277" width="7.5" style="1" customWidth="1"/>
    <col min="12278" max="12278" width="12" style="1" customWidth="1"/>
    <col min="12279" max="12280" width="17.75" style="1" customWidth="1"/>
    <col min="12281" max="12281" width="14.875" style="1" customWidth="1"/>
    <col min="12282" max="12283" width="11.125" style="1" customWidth="1"/>
    <col min="12284" max="12284" width="9.625" style="1" customWidth="1"/>
    <col min="12285" max="12287" width="9" style="1"/>
    <col min="12288" max="12288" width="69.25" style="1" customWidth="1"/>
    <col min="12289" max="12529" width="9" style="1"/>
    <col min="12530" max="12530" width="3.625" style="1" customWidth="1"/>
    <col min="12531" max="12531" width="6.5" style="1" customWidth="1"/>
    <col min="12532" max="12532" width="6.125" style="1" customWidth="1"/>
    <col min="12533" max="12533" width="7.5" style="1" customWidth="1"/>
    <col min="12534" max="12534" width="12" style="1" customWidth="1"/>
    <col min="12535" max="12536" width="17.75" style="1" customWidth="1"/>
    <col min="12537" max="12537" width="14.875" style="1" customWidth="1"/>
    <col min="12538" max="12539" width="11.125" style="1" customWidth="1"/>
    <col min="12540" max="12540" width="9.625" style="1" customWidth="1"/>
    <col min="12541" max="12543" width="9" style="1"/>
    <col min="12544" max="12544" width="69.25" style="1" customWidth="1"/>
    <col min="12545" max="12785" width="9" style="1"/>
    <col min="12786" max="12786" width="3.625" style="1" customWidth="1"/>
    <col min="12787" max="12787" width="6.5" style="1" customWidth="1"/>
    <col min="12788" max="12788" width="6.125" style="1" customWidth="1"/>
    <col min="12789" max="12789" width="7.5" style="1" customWidth="1"/>
    <col min="12790" max="12790" width="12" style="1" customWidth="1"/>
    <col min="12791" max="12792" width="17.75" style="1" customWidth="1"/>
    <col min="12793" max="12793" width="14.875" style="1" customWidth="1"/>
    <col min="12794" max="12795" width="11.125" style="1" customWidth="1"/>
    <col min="12796" max="12796" width="9.625" style="1" customWidth="1"/>
    <col min="12797" max="12799" width="9" style="1"/>
    <col min="12800" max="12800" width="69.25" style="1" customWidth="1"/>
    <col min="12801" max="13041" width="9" style="1"/>
    <col min="13042" max="13042" width="3.625" style="1" customWidth="1"/>
    <col min="13043" max="13043" width="6.5" style="1" customWidth="1"/>
    <col min="13044" max="13044" width="6.125" style="1" customWidth="1"/>
    <col min="13045" max="13045" width="7.5" style="1" customWidth="1"/>
    <col min="13046" max="13046" width="12" style="1" customWidth="1"/>
    <col min="13047" max="13048" width="17.75" style="1" customWidth="1"/>
    <col min="13049" max="13049" width="14.875" style="1" customWidth="1"/>
    <col min="13050" max="13051" width="11.125" style="1" customWidth="1"/>
    <col min="13052" max="13052" width="9.625" style="1" customWidth="1"/>
    <col min="13053" max="13055" width="9" style="1"/>
    <col min="13056" max="13056" width="69.25" style="1" customWidth="1"/>
    <col min="13057" max="13297" width="9" style="1"/>
    <col min="13298" max="13298" width="3.625" style="1" customWidth="1"/>
    <col min="13299" max="13299" width="6.5" style="1" customWidth="1"/>
    <col min="13300" max="13300" width="6.125" style="1" customWidth="1"/>
    <col min="13301" max="13301" width="7.5" style="1" customWidth="1"/>
    <col min="13302" max="13302" width="12" style="1" customWidth="1"/>
    <col min="13303" max="13304" width="17.75" style="1" customWidth="1"/>
    <col min="13305" max="13305" width="14.875" style="1" customWidth="1"/>
    <col min="13306" max="13307" width="11.125" style="1" customWidth="1"/>
    <col min="13308" max="13308" width="9.625" style="1" customWidth="1"/>
    <col min="13309" max="13311" width="9" style="1"/>
    <col min="13312" max="13312" width="69.25" style="1" customWidth="1"/>
    <col min="13313" max="13553" width="9" style="1"/>
    <col min="13554" max="13554" width="3.625" style="1" customWidth="1"/>
    <col min="13555" max="13555" width="6.5" style="1" customWidth="1"/>
    <col min="13556" max="13556" width="6.125" style="1" customWidth="1"/>
    <col min="13557" max="13557" width="7.5" style="1" customWidth="1"/>
    <col min="13558" max="13558" width="12" style="1" customWidth="1"/>
    <col min="13559" max="13560" width="17.75" style="1" customWidth="1"/>
    <col min="13561" max="13561" width="14.875" style="1" customWidth="1"/>
    <col min="13562" max="13563" width="11.125" style="1" customWidth="1"/>
    <col min="13564" max="13564" width="9.625" style="1" customWidth="1"/>
    <col min="13565" max="13567" width="9" style="1"/>
    <col min="13568" max="13568" width="69.25" style="1" customWidth="1"/>
    <col min="13569" max="13809" width="9" style="1"/>
    <col min="13810" max="13810" width="3.625" style="1" customWidth="1"/>
    <col min="13811" max="13811" width="6.5" style="1" customWidth="1"/>
    <col min="13812" max="13812" width="6.125" style="1" customWidth="1"/>
    <col min="13813" max="13813" width="7.5" style="1" customWidth="1"/>
    <col min="13814" max="13814" width="12" style="1" customWidth="1"/>
    <col min="13815" max="13816" width="17.75" style="1" customWidth="1"/>
    <col min="13817" max="13817" width="14.875" style="1" customWidth="1"/>
    <col min="13818" max="13819" width="11.125" style="1" customWidth="1"/>
    <col min="13820" max="13820" width="9.625" style="1" customWidth="1"/>
    <col min="13821" max="13823" width="9" style="1"/>
    <col min="13824" max="13824" width="69.25" style="1" customWidth="1"/>
    <col min="13825" max="14065" width="9" style="1"/>
    <col min="14066" max="14066" width="3.625" style="1" customWidth="1"/>
    <col min="14067" max="14067" width="6.5" style="1" customWidth="1"/>
    <col min="14068" max="14068" width="6.125" style="1" customWidth="1"/>
    <col min="14069" max="14069" width="7.5" style="1" customWidth="1"/>
    <col min="14070" max="14070" width="12" style="1" customWidth="1"/>
    <col min="14071" max="14072" width="17.75" style="1" customWidth="1"/>
    <col min="14073" max="14073" width="14.875" style="1" customWidth="1"/>
    <col min="14074" max="14075" width="11.125" style="1" customWidth="1"/>
    <col min="14076" max="14076" width="9.625" style="1" customWidth="1"/>
    <col min="14077" max="14079" width="9" style="1"/>
    <col min="14080" max="14080" width="69.25" style="1" customWidth="1"/>
    <col min="14081" max="14321" width="9" style="1"/>
    <col min="14322" max="14322" width="3.625" style="1" customWidth="1"/>
    <col min="14323" max="14323" width="6.5" style="1" customWidth="1"/>
    <col min="14324" max="14324" width="6.125" style="1" customWidth="1"/>
    <col min="14325" max="14325" width="7.5" style="1" customWidth="1"/>
    <col min="14326" max="14326" width="12" style="1" customWidth="1"/>
    <col min="14327" max="14328" width="17.75" style="1" customWidth="1"/>
    <col min="14329" max="14329" width="14.875" style="1" customWidth="1"/>
    <col min="14330" max="14331" width="11.125" style="1" customWidth="1"/>
    <col min="14332" max="14332" width="9.625" style="1" customWidth="1"/>
    <col min="14333" max="14335" width="9" style="1"/>
    <col min="14336" max="14336" width="69.25" style="1" customWidth="1"/>
    <col min="14337" max="14577" width="9" style="1"/>
    <col min="14578" max="14578" width="3.625" style="1" customWidth="1"/>
    <col min="14579" max="14579" width="6.5" style="1" customWidth="1"/>
    <col min="14580" max="14580" width="6.125" style="1" customWidth="1"/>
    <col min="14581" max="14581" width="7.5" style="1" customWidth="1"/>
    <col min="14582" max="14582" width="12" style="1" customWidth="1"/>
    <col min="14583" max="14584" width="17.75" style="1" customWidth="1"/>
    <col min="14585" max="14585" width="14.875" style="1" customWidth="1"/>
    <col min="14586" max="14587" width="11.125" style="1" customWidth="1"/>
    <col min="14588" max="14588" width="9.625" style="1" customWidth="1"/>
    <col min="14589" max="14591" width="9" style="1"/>
    <col min="14592" max="14592" width="69.25" style="1" customWidth="1"/>
    <col min="14593" max="14833" width="9" style="1"/>
    <col min="14834" max="14834" width="3.625" style="1" customWidth="1"/>
    <col min="14835" max="14835" width="6.5" style="1" customWidth="1"/>
    <col min="14836" max="14836" width="6.125" style="1" customWidth="1"/>
    <col min="14837" max="14837" width="7.5" style="1" customWidth="1"/>
    <col min="14838" max="14838" width="12" style="1" customWidth="1"/>
    <col min="14839" max="14840" width="17.75" style="1" customWidth="1"/>
    <col min="14841" max="14841" width="14.875" style="1" customWidth="1"/>
    <col min="14842" max="14843" width="11.125" style="1" customWidth="1"/>
    <col min="14844" max="14844" width="9.625" style="1" customWidth="1"/>
    <col min="14845" max="14847" width="9" style="1"/>
    <col min="14848" max="14848" width="69.25" style="1" customWidth="1"/>
    <col min="14849" max="15089" width="9" style="1"/>
    <col min="15090" max="15090" width="3.625" style="1" customWidth="1"/>
    <col min="15091" max="15091" width="6.5" style="1" customWidth="1"/>
    <col min="15092" max="15092" width="6.125" style="1" customWidth="1"/>
    <col min="15093" max="15093" width="7.5" style="1" customWidth="1"/>
    <col min="15094" max="15094" width="12" style="1" customWidth="1"/>
    <col min="15095" max="15096" width="17.75" style="1" customWidth="1"/>
    <col min="15097" max="15097" width="14.875" style="1" customWidth="1"/>
    <col min="15098" max="15099" width="11.125" style="1" customWidth="1"/>
    <col min="15100" max="15100" width="9.625" style="1" customWidth="1"/>
    <col min="15101" max="15103" width="9" style="1"/>
    <col min="15104" max="15104" width="69.25" style="1" customWidth="1"/>
    <col min="15105" max="15345" width="9" style="1"/>
    <col min="15346" max="15346" width="3.625" style="1" customWidth="1"/>
    <col min="15347" max="15347" width="6.5" style="1" customWidth="1"/>
    <col min="15348" max="15348" width="6.125" style="1" customWidth="1"/>
    <col min="15349" max="15349" width="7.5" style="1" customWidth="1"/>
    <col min="15350" max="15350" width="12" style="1" customWidth="1"/>
    <col min="15351" max="15352" width="17.75" style="1" customWidth="1"/>
    <col min="15353" max="15353" width="14.875" style="1" customWidth="1"/>
    <col min="15354" max="15355" width="11.125" style="1" customWidth="1"/>
    <col min="15356" max="15356" width="9.625" style="1" customWidth="1"/>
    <col min="15357" max="15359" width="9" style="1"/>
    <col min="15360" max="15360" width="69.25" style="1" customWidth="1"/>
    <col min="15361" max="15601" width="9" style="1"/>
    <col min="15602" max="15602" width="3.625" style="1" customWidth="1"/>
    <col min="15603" max="15603" width="6.5" style="1" customWidth="1"/>
    <col min="15604" max="15604" width="6.125" style="1" customWidth="1"/>
    <col min="15605" max="15605" width="7.5" style="1" customWidth="1"/>
    <col min="15606" max="15606" width="12" style="1" customWidth="1"/>
    <col min="15607" max="15608" width="17.75" style="1" customWidth="1"/>
    <col min="15609" max="15609" width="14.875" style="1" customWidth="1"/>
    <col min="15610" max="15611" width="11.125" style="1" customWidth="1"/>
    <col min="15612" max="15612" width="9.625" style="1" customWidth="1"/>
    <col min="15613" max="15615" width="9" style="1"/>
    <col min="15616" max="15616" width="69.25" style="1" customWidth="1"/>
    <col min="15617" max="15857" width="9" style="1"/>
    <col min="15858" max="15858" width="3.625" style="1" customWidth="1"/>
    <col min="15859" max="15859" width="6.5" style="1" customWidth="1"/>
    <col min="15860" max="15860" width="6.125" style="1" customWidth="1"/>
    <col min="15861" max="15861" width="7.5" style="1" customWidth="1"/>
    <col min="15862" max="15862" width="12" style="1" customWidth="1"/>
    <col min="15863" max="15864" width="17.75" style="1" customWidth="1"/>
    <col min="15865" max="15865" width="14.875" style="1" customWidth="1"/>
    <col min="15866" max="15867" width="11.125" style="1" customWidth="1"/>
    <col min="15868" max="15868" width="9.625" style="1" customWidth="1"/>
    <col min="15869" max="15871" width="9" style="1"/>
    <col min="15872" max="15872" width="69.25" style="1" customWidth="1"/>
    <col min="15873" max="16113" width="9" style="1"/>
    <col min="16114" max="16114" width="3.625" style="1" customWidth="1"/>
    <col min="16115" max="16115" width="6.5" style="1" customWidth="1"/>
    <col min="16116" max="16116" width="6.125" style="1" customWidth="1"/>
    <col min="16117" max="16117" width="7.5" style="1" customWidth="1"/>
    <col min="16118" max="16118" width="12" style="1" customWidth="1"/>
    <col min="16119" max="16120" width="17.75" style="1" customWidth="1"/>
    <col min="16121" max="16121" width="14.875" style="1" customWidth="1"/>
    <col min="16122" max="16123" width="11.125" style="1" customWidth="1"/>
    <col min="16124" max="16124" width="9.625" style="1" customWidth="1"/>
    <col min="16125" max="16127" width="9" style="1"/>
    <col min="16128" max="16128" width="69.25" style="1" customWidth="1"/>
    <col min="16129" max="16384" width="9" style="1"/>
  </cols>
  <sheetData>
    <row r="1" spans="1:10" x14ac:dyDescent="0.15">
      <c r="A1" s="1" t="s">
        <v>72</v>
      </c>
      <c r="E1" s="4"/>
    </row>
    <row r="2" spans="1:10" x14ac:dyDescent="0.15">
      <c r="E2" s="4"/>
    </row>
    <row r="3" spans="1:10" ht="20.100000000000001" customHeight="1" x14ac:dyDescent="0.15">
      <c r="A3" s="1" t="s">
        <v>5</v>
      </c>
      <c r="C3" s="3"/>
      <c r="D3" s="3"/>
      <c r="E3" s="5"/>
      <c r="F3" s="5" t="s">
        <v>9</v>
      </c>
    </row>
    <row r="4" spans="1:10" ht="20.100000000000001" customHeight="1" thickBot="1" x14ac:dyDescent="0.2">
      <c r="A4" s="1" t="s">
        <v>32</v>
      </c>
      <c r="B4" s="5"/>
      <c r="C4" s="3"/>
      <c r="D4" s="5" t="s">
        <v>10</v>
      </c>
      <c r="E4" s="5"/>
    </row>
    <row r="5" spans="1:10" ht="20.100000000000001" customHeight="1" x14ac:dyDescent="0.15">
      <c r="A5" s="11" t="s">
        <v>20</v>
      </c>
      <c r="B5" s="12" t="s">
        <v>19</v>
      </c>
      <c r="C5" s="61" t="s">
        <v>31</v>
      </c>
      <c r="D5" s="62"/>
      <c r="E5" s="5"/>
    </row>
    <row r="6" spans="1:10" ht="20.100000000000001" customHeight="1" x14ac:dyDescent="0.15">
      <c r="A6" s="13" t="s">
        <v>11</v>
      </c>
      <c r="B6" s="6">
        <f>D23</f>
        <v>5000000</v>
      </c>
      <c r="C6" s="63"/>
      <c r="D6" s="64"/>
      <c r="E6" s="5"/>
    </row>
    <row r="7" spans="1:10" ht="20.100000000000001" customHeight="1" x14ac:dyDescent="0.15">
      <c r="A7" s="13" t="s">
        <v>12</v>
      </c>
      <c r="B7" s="6">
        <f>B10-B6-B8-B9</f>
        <v>2719268</v>
      </c>
      <c r="C7" s="63"/>
      <c r="D7" s="64"/>
      <c r="E7" s="5"/>
    </row>
    <row r="8" spans="1:10" ht="20.100000000000001" customHeight="1" x14ac:dyDescent="0.15">
      <c r="A8" s="13" t="s">
        <v>13</v>
      </c>
      <c r="B8" s="6"/>
      <c r="C8" s="63"/>
      <c r="D8" s="64"/>
      <c r="E8" s="5"/>
    </row>
    <row r="9" spans="1:10" ht="20.100000000000001" customHeight="1" thickBot="1" x14ac:dyDescent="0.2">
      <c r="A9" s="27" t="s">
        <v>27</v>
      </c>
      <c r="B9" s="28"/>
      <c r="C9" s="65"/>
      <c r="D9" s="66"/>
      <c r="E9" s="5"/>
    </row>
    <row r="10" spans="1:10" ht="20.100000000000001" customHeight="1" thickTop="1" thickBot="1" x14ac:dyDescent="0.2">
      <c r="A10" s="25" t="s">
        <v>17</v>
      </c>
      <c r="B10" s="19">
        <f>B23</f>
        <v>7719268</v>
      </c>
      <c r="C10" s="59"/>
      <c r="D10" s="60"/>
      <c r="E10" s="5"/>
    </row>
    <row r="11" spans="1:10" ht="20.100000000000001" customHeight="1" x14ac:dyDescent="0.15">
      <c r="C11" s="3"/>
      <c r="D11" s="3"/>
      <c r="E11" s="5"/>
    </row>
    <row r="12" spans="1:10" ht="20.100000000000001" customHeight="1" thickBot="1" x14ac:dyDescent="0.2">
      <c r="A12" s="1" t="s">
        <v>6</v>
      </c>
      <c r="C12" s="3"/>
      <c r="D12" s="3"/>
      <c r="E12" s="5"/>
      <c r="F12" s="5" t="s">
        <v>10</v>
      </c>
    </row>
    <row r="13" spans="1:10" ht="63" customHeight="1" thickBot="1" x14ac:dyDescent="0.2">
      <c r="A13" s="11" t="s">
        <v>7</v>
      </c>
      <c r="B13" s="30" t="s">
        <v>8</v>
      </c>
      <c r="C13" s="30" t="s">
        <v>28</v>
      </c>
      <c r="D13" s="30" t="s">
        <v>37</v>
      </c>
      <c r="E13" s="30" t="s">
        <v>34</v>
      </c>
      <c r="F13" s="31" t="s">
        <v>18</v>
      </c>
      <c r="H13" s="32" t="s">
        <v>36</v>
      </c>
      <c r="I13" s="33" t="s">
        <v>49</v>
      </c>
      <c r="J13" s="34" t="s">
        <v>53</v>
      </c>
    </row>
    <row r="14" spans="1:10" ht="37.5" customHeight="1" x14ac:dyDescent="0.15">
      <c r="A14" s="13" t="s">
        <v>0</v>
      </c>
      <c r="B14" s="6">
        <f>90000</f>
        <v>90000</v>
      </c>
      <c r="C14" s="7">
        <f t="shared" ref="C14:C20" si="0">ROUNDDOWN(B14/1.1,0)</f>
        <v>81818</v>
      </c>
      <c r="D14" s="7">
        <f>(ROUNDDOWN(C14*2/3,0))</f>
        <v>54545</v>
      </c>
      <c r="E14" s="8" t="s">
        <v>58</v>
      </c>
      <c r="F14" s="14" t="s">
        <v>23</v>
      </c>
      <c r="H14" s="35"/>
      <c r="I14" s="36"/>
      <c r="J14" s="37"/>
    </row>
    <row r="15" spans="1:10" ht="37.5" customHeight="1" x14ac:dyDescent="0.15">
      <c r="A15" s="13" t="s">
        <v>1</v>
      </c>
      <c r="B15" s="6">
        <v>15000</v>
      </c>
      <c r="C15" s="7">
        <f t="shared" si="0"/>
        <v>13636</v>
      </c>
      <c r="D15" s="7">
        <f t="shared" ref="D15:D21" si="1">(ROUNDDOWN(C15*2/3,0))</f>
        <v>9090</v>
      </c>
      <c r="E15" s="9" t="s">
        <v>22</v>
      </c>
      <c r="F15" s="15" t="s">
        <v>24</v>
      </c>
      <c r="H15" s="38"/>
      <c r="I15" s="39"/>
      <c r="J15" s="40"/>
    </row>
    <row r="16" spans="1:10" ht="60" x14ac:dyDescent="0.15">
      <c r="A16" s="13" t="s">
        <v>2</v>
      </c>
      <c r="B16" s="6">
        <f>1173268</f>
        <v>1173268</v>
      </c>
      <c r="C16" s="7">
        <f t="shared" si="0"/>
        <v>1066607</v>
      </c>
      <c r="D16" s="7">
        <f t="shared" si="1"/>
        <v>711071</v>
      </c>
      <c r="E16" s="8" t="s">
        <v>65</v>
      </c>
      <c r="F16" s="15"/>
      <c r="H16" s="38"/>
      <c r="I16" s="39"/>
      <c r="J16" s="40"/>
    </row>
    <row r="17" spans="1:10" ht="60" x14ac:dyDescent="0.15">
      <c r="A17" s="16" t="s">
        <v>29</v>
      </c>
      <c r="B17" s="6">
        <f>1650000</f>
        <v>1650000</v>
      </c>
      <c r="C17" s="7">
        <f t="shared" si="0"/>
        <v>1500000</v>
      </c>
      <c r="D17" s="7">
        <f>(ROUNDDOWN(C17*2/3,0))</f>
        <v>1000000</v>
      </c>
      <c r="E17" s="8" t="s">
        <v>57</v>
      </c>
      <c r="F17" s="15"/>
      <c r="G17" s="17" t="s">
        <v>45</v>
      </c>
      <c r="H17" s="41">
        <f>D17/D$23</f>
        <v>0.2</v>
      </c>
      <c r="I17" s="42" t="s">
        <v>60</v>
      </c>
      <c r="J17" s="43" t="s">
        <v>54</v>
      </c>
    </row>
    <row r="18" spans="1:10" ht="37.5" customHeight="1" x14ac:dyDescent="0.15">
      <c r="A18" s="13" t="s">
        <v>14</v>
      </c>
      <c r="B18" s="6">
        <v>900000</v>
      </c>
      <c r="C18" s="7">
        <f>ROUNDDOWN(B18/1.1,0)</f>
        <v>818181</v>
      </c>
      <c r="D18" s="7">
        <f t="shared" si="1"/>
        <v>545454</v>
      </c>
      <c r="E18" s="8" t="s">
        <v>21</v>
      </c>
      <c r="F18" s="15" t="s">
        <v>25</v>
      </c>
      <c r="H18" s="38"/>
      <c r="I18" s="39"/>
      <c r="J18" s="40"/>
    </row>
    <row r="19" spans="1:10" ht="37.5" customHeight="1" x14ac:dyDescent="0.15">
      <c r="A19" s="13" t="s">
        <v>15</v>
      </c>
      <c r="B19" s="6">
        <v>113000</v>
      </c>
      <c r="C19" s="7">
        <f t="shared" si="0"/>
        <v>102727</v>
      </c>
      <c r="D19" s="7">
        <f t="shared" si="1"/>
        <v>68484</v>
      </c>
      <c r="E19" s="8" t="s">
        <v>30</v>
      </c>
      <c r="F19" s="15"/>
      <c r="H19" s="38"/>
      <c r="I19" s="39"/>
      <c r="J19" s="40"/>
    </row>
    <row r="20" spans="1:10" ht="37.5" customHeight="1" x14ac:dyDescent="0.15">
      <c r="A20" s="13" t="s">
        <v>4</v>
      </c>
      <c r="B20" s="6">
        <v>1490000</v>
      </c>
      <c r="C20" s="7">
        <f t="shared" si="0"/>
        <v>1354545</v>
      </c>
      <c r="D20" s="7">
        <f t="shared" si="1"/>
        <v>903030</v>
      </c>
      <c r="E20" s="8" t="s">
        <v>35</v>
      </c>
      <c r="F20" s="15"/>
      <c r="G20" s="17" t="s">
        <v>45</v>
      </c>
      <c r="H20" s="41">
        <f>D20/D$23</f>
        <v>0.18060599999999999</v>
      </c>
      <c r="I20" s="44" t="s">
        <v>4</v>
      </c>
      <c r="J20" s="43" t="s">
        <v>55</v>
      </c>
    </row>
    <row r="21" spans="1:10" ht="37.5" customHeight="1" x14ac:dyDescent="0.15">
      <c r="A21" s="13" t="s">
        <v>39</v>
      </c>
      <c r="B21" s="6">
        <f>165000</f>
        <v>165000</v>
      </c>
      <c r="C21" s="7">
        <f t="shared" ref="C21" si="2">(ROUNDDOWN(B21/1.1,0))</f>
        <v>150000</v>
      </c>
      <c r="D21" s="7">
        <f t="shared" si="1"/>
        <v>100000</v>
      </c>
      <c r="E21" s="8" t="s">
        <v>38</v>
      </c>
      <c r="F21" s="15"/>
      <c r="H21" s="38"/>
      <c r="I21" s="39"/>
      <c r="J21" s="45"/>
    </row>
    <row r="22" spans="1:10" ht="37.5" customHeight="1" thickBot="1" x14ac:dyDescent="0.2">
      <c r="A22" s="27" t="s">
        <v>40</v>
      </c>
      <c r="B22" s="28">
        <f>B36+B48</f>
        <v>2123000</v>
      </c>
      <c r="C22" s="28">
        <f>C36+C48</f>
        <v>1929994</v>
      </c>
      <c r="D22" s="28">
        <f>D36+D48</f>
        <v>1608326</v>
      </c>
      <c r="E22" s="29" t="s">
        <v>16</v>
      </c>
      <c r="F22" s="57" t="s">
        <v>67</v>
      </c>
      <c r="G22" s="17" t="s">
        <v>45</v>
      </c>
      <c r="H22" s="41">
        <f>D22/D$23</f>
        <v>0.32166519999999998</v>
      </c>
      <c r="I22" s="44" t="s">
        <v>40</v>
      </c>
      <c r="J22" s="43" t="s">
        <v>55</v>
      </c>
    </row>
    <row r="23" spans="1:10" ht="37.5" customHeight="1" thickTop="1" thickBot="1" x14ac:dyDescent="0.2">
      <c r="A23" s="25" t="s">
        <v>17</v>
      </c>
      <c r="B23" s="19">
        <f>SUM(B14:B22)</f>
        <v>7719268</v>
      </c>
      <c r="C23" s="19">
        <f>SUM(C14:C22)</f>
        <v>7017508</v>
      </c>
      <c r="D23" s="19">
        <f>SUM(D14:D22)</f>
        <v>5000000</v>
      </c>
      <c r="E23" s="26"/>
      <c r="F23" s="21"/>
      <c r="G23" s="17" t="s">
        <v>45</v>
      </c>
      <c r="H23" s="46">
        <f>$D$23/5000000</f>
        <v>1</v>
      </c>
      <c r="I23" s="47" t="s">
        <v>46</v>
      </c>
      <c r="J23" s="48" t="s">
        <v>56</v>
      </c>
    </row>
    <row r="24" spans="1:10" ht="20.100000000000001" customHeight="1" x14ac:dyDescent="0.15">
      <c r="A24" s="58" t="s">
        <v>59</v>
      </c>
      <c r="B24" s="58"/>
      <c r="C24" s="58"/>
      <c r="D24" s="58"/>
      <c r="E24" s="58"/>
      <c r="F24" s="58"/>
    </row>
    <row r="25" spans="1:10" ht="20.100000000000001" customHeight="1" x14ac:dyDescent="0.15">
      <c r="A25" s="49"/>
      <c r="B25" s="49"/>
      <c r="C25" s="49"/>
      <c r="D25" s="49"/>
      <c r="E25" s="49"/>
      <c r="F25" s="49"/>
    </row>
    <row r="26" spans="1:10" ht="20.100000000000001" customHeight="1" x14ac:dyDescent="0.15">
      <c r="B26" s="10"/>
      <c r="C26" s="3"/>
      <c r="D26" s="3"/>
      <c r="E26" s="5"/>
    </row>
    <row r="27" spans="1:10" ht="20.100000000000001" customHeight="1" thickBot="1" x14ac:dyDescent="0.2">
      <c r="A27" s="1" t="s">
        <v>48</v>
      </c>
      <c r="C27" s="3"/>
      <c r="D27" s="3"/>
      <c r="E27" s="5"/>
      <c r="F27" s="5" t="s">
        <v>10</v>
      </c>
    </row>
    <row r="28" spans="1:10" ht="63" customHeight="1" thickBot="1" x14ac:dyDescent="0.2">
      <c r="A28" s="11" t="s">
        <v>7</v>
      </c>
      <c r="B28" s="30" t="s">
        <v>8</v>
      </c>
      <c r="C28" s="30" t="s">
        <v>28</v>
      </c>
      <c r="D28" s="30" t="s">
        <v>61</v>
      </c>
      <c r="E28" s="30" t="s">
        <v>34</v>
      </c>
      <c r="F28" s="31" t="s">
        <v>18</v>
      </c>
      <c r="H28" s="32" t="s">
        <v>36</v>
      </c>
      <c r="I28" s="33" t="s">
        <v>49</v>
      </c>
      <c r="J28" s="34" t="s">
        <v>53</v>
      </c>
    </row>
    <row r="29" spans="1:10" ht="39" customHeight="1" x14ac:dyDescent="0.15">
      <c r="A29" s="13" t="s">
        <v>0</v>
      </c>
      <c r="B29" s="6">
        <f>75000</f>
        <v>75000</v>
      </c>
      <c r="C29" s="7">
        <f>(ROUNDDOWN(B29/1.1,0))</f>
        <v>68181</v>
      </c>
      <c r="D29" s="7">
        <f>(ROUNDDOWN(C29*10/10,0))</f>
        <v>68181</v>
      </c>
      <c r="E29" s="8" t="s">
        <v>52</v>
      </c>
      <c r="F29" s="15" t="s">
        <v>26</v>
      </c>
      <c r="H29" s="38"/>
      <c r="I29" s="39"/>
      <c r="J29" s="45"/>
    </row>
    <row r="30" spans="1:10" ht="39" customHeight="1" x14ac:dyDescent="0.15">
      <c r="A30" s="13" t="s">
        <v>1</v>
      </c>
      <c r="B30" s="6">
        <f>15000</f>
        <v>15000</v>
      </c>
      <c r="C30" s="7">
        <f>(ROUNDDOWN(B30/1.1,0))</f>
        <v>13636</v>
      </c>
      <c r="D30" s="7">
        <f t="shared" ref="D30:D34" si="3">(ROUNDDOWN(C30*10/10,0))</f>
        <v>13636</v>
      </c>
      <c r="E30" s="9" t="s">
        <v>43</v>
      </c>
      <c r="F30" s="15" t="s">
        <v>24</v>
      </c>
      <c r="H30" s="38"/>
      <c r="I30" s="39"/>
      <c r="J30" s="45"/>
    </row>
    <row r="31" spans="1:10" ht="55.5" customHeight="1" x14ac:dyDescent="0.15">
      <c r="A31" s="13" t="s">
        <v>2</v>
      </c>
      <c r="B31" s="6">
        <f>350000</f>
        <v>350000</v>
      </c>
      <c r="C31" s="7">
        <f t="shared" ref="C31:C34" si="4">(ROUNDDOWN(B31/1.1,0))</f>
        <v>318181</v>
      </c>
      <c r="D31" s="7">
        <f t="shared" si="3"/>
        <v>318181</v>
      </c>
      <c r="E31" s="8" t="s">
        <v>64</v>
      </c>
      <c r="F31" s="15"/>
      <c r="H31" s="38"/>
      <c r="I31" s="39"/>
      <c r="J31" s="45"/>
    </row>
    <row r="32" spans="1:10" ht="39" customHeight="1" x14ac:dyDescent="0.15">
      <c r="A32" s="13" t="s">
        <v>62</v>
      </c>
      <c r="B32" s="6">
        <f>200000</f>
        <v>200000</v>
      </c>
      <c r="C32" s="7">
        <f t="shared" si="4"/>
        <v>181818</v>
      </c>
      <c r="D32" s="7">
        <f t="shared" si="3"/>
        <v>181818</v>
      </c>
      <c r="E32" s="8" t="s">
        <v>50</v>
      </c>
      <c r="F32" s="15" t="s">
        <v>25</v>
      </c>
      <c r="H32" s="38"/>
      <c r="I32" s="39"/>
      <c r="J32" s="45"/>
    </row>
    <row r="33" spans="1:10" ht="39" customHeight="1" x14ac:dyDescent="0.15">
      <c r="A33" s="13" t="s">
        <v>41</v>
      </c>
      <c r="B33" s="6">
        <f>160000</f>
        <v>160000</v>
      </c>
      <c r="C33" s="7">
        <f t="shared" si="4"/>
        <v>145454</v>
      </c>
      <c r="D33" s="7">
        <f t="shared" si="3"/>
        <v>145454</v>
      </c>
      <c r="E33" s="8" t="s">
        <v>33</v>
      </c>
      <c r="F33" s="15"/>
      <c r="H33" s="54">
        <f>D33/(D29+D30+D31+D32+D33+D34)</f>
        <v>0.16580300249638083</v>
      </c>
      <c r="I33" s="55" t="s">
        <v>41</v>
      </c>
      <c r="J33" s="56" t="s">
        <v>70</v>
      </c>
    </row>
    <row r="34" spans="1:10" ht="39" customHeight="1" x14ac:dyDescent="0.15">
      <c r="A34" s="13" t="s">
        <v>42</v>
      </c>
      <c r="B34" s="6">
        <f>165000</f>
        <v>165000</v>
      </c>
      <c r="C34" s="7">
        <f t="shared" si="4"/>
        <v>150000</v>
      </c>
      <c r="D34" s="7">
        <f t="shared" si="3"/>
        <v>150000</v>
      </c>
      <c r="E34" s="8" t="s">
        <v>38</v>
      </c>
      <c r="F34" s="15"/>
      <c r="H34" s="38"/>
      <c r="I34" s="39"/>
      <c r="J34" s="45"/>
    </row>
    <row r="35" spans="1:10" ht="39" customHeight="1" thickBot="1" x14ac:dyDescent="0.2">
      <c r="A35" s="22" t="s">
        <v>63</v>
      </c>
      <c r="B35" s="23">
        <f>ROUNDDOWN(SUM(B29:B34)*0.1,0)</f>
        <v>96500</v>
      </c>
      <c r="C35" s="23">
        <f>(ROUNDDOWN(SUM(C29:C34)*0.1,0))</f>
        <v>87727</v>
      </c>
      <c r="D35" s="23">
        <f>ROUNDDOWN(SUM(D29:D34)*0.1,0)</f>
        <v>87727</v>
      </c>
      <c r="E35" s="50" t="s">
        <v>44</v>
      </c>
      <c r="F35" s="24"/>
      <c r="H35" s="54">
        <f>D35/(D29+D30+D31+D32+D33+D34)</f>
        <v>0.1</v>
      </c>
      <c r="I35" s="55" t="s">
        <v>68</v>
      </c>
      <c r="J35" s="56" t="s">
        <v>69</v>
      </c>
    </row>
    <row r="36" spans="1:10" ht="39" customHeight="1" thickTop="1" thickBot="1" x14ac:dyDescent="0.2">
      <c r="A36" s="18" t="s">
        <v>3</v>
      </c>
      <c r="B36" s="19">
        <f>SUM(B29:B35)</f>
        <v>1061500</v>
      </c>
      <c r="C36" s="20">
        <f>SUM(C29:C35)</f>
        <v>964997</v>
      </c>
      <c r="D36" s="20">
        <f>SUM(D29:D35)</f>
        <v>964997</v>
      </c>
      <c r="E36" s="26"/>
      <c r="F36" s="21"/>
      <c r="H36" s="51"/>
      <c r="I36" s="52"/>
      <c r="J36" s="53"/>
    </row>
    <row r="37" spans="1:10" ht="18.75" customHeight="1" x14ac:dyDescent="0.15">
      <c r="A37" s="58" t="s">
        <v>59</v>
      </c>
      <c r="B37" s="58"/>
      <c r="C37" s="58"/>
      <c r="D37" s="58"/>
      <c r="E37" s="58"/>
      <c r="F37" s="58"/>
    </row>
    <row r="38" spans="1:10" x14ac:dyDescent="0.15">
      <c r="C38" s="2"/>
    </row>
    <row r="39" spans="1:10" ht="20.100000000000001" customHeight="1" thickBot="1" x14ac:dyDescent="0.2">
      <c r="A39" s="1" t="s">
        <v>66</v>
      </c>
      <c r="C39" s="3"/>
      <c r="D39" s="3"/>
      <c r="E39" s="5"/>
      <c r="F39" s="5" t="s">
        <v>10</v>
      </c>
    </row>
    <row r="40" spans="1:10" ht="63" customHeight="1" thickBot="1" x14ac:dyDescent="0.2">
      <c r="A40" s="11" t="s">
        <v>7</v>
      </c>
      <c r="B40" s="30" t="s">
        <v>8</v>
      </c>
      <c r="C40" s="30" t="s">
        <v>28</v>
      </c>
      <c r="D40" s="30" t="s">
        <v>47</v>
      </c>
      <c r="E40" s="30" t="s">
        <v>34</v>
      </c>
      <c r="F40" s="31" t="s">
        <v>18</v>
      </c>
      <c r="H40" s="32" t="s">
        <v>36</v>
      </c>
      <c r="I40" s="33" t="s">
        <v>49</v>
      </c>
      <c r="J40" s="34" t="s">
        <v>53</v>
      </c>
    </row>
    <row r="41" spans="1:10" ht="39" customHeight="1" x14ac:dyDescent="0.15">
      <c r="A41" s="13" t="s">
        <v>0</v>
      </c>
      <c r="B41" s="6">
        <f>75000</f>
        <v>75000</v>
      </c>
      <c r="C41" s="7">
        <f>(ROUNDDOWN(B41/1.1,0))</f>
        <v>68181</v>
      </c>
      <c r="D41" s="7">
        <f>(ROUNDDOWN(C41*2/3,0))</f>
        <v>45454</v>
      </c>
      <c r="E41" s="8" t="s">
        <v>51</v>
      </c>
      <c r="F41" s="15" t="s">
        <v>26</v>
      </c>
      <c r="H41" s="38"/>
      <c r="I41" s="39"/>
      <c r="J41" s="45"/>
    </row>
    <row r="42" spans="1:10" ht="39" customHeight="1" x14ac:dyDescent="0.15">
      <c r="A42" s="13" t="s">
        <v>1</v>
      </c>
      <c r="B42" s="6">
        <f>15000</f>
        <v>15000</v>
      </c>
      <c r="C42" s="7">
        <f>(ROUNDDOWN(B42/1.1,0))</f>
        <v>13636</v>
      </c>
      <c r="D42" s="7">
        <f t="shared" ref="D42:D46" si="5">(ROUNDDOWN(C42*2/3,0))</f>
        <v>9090</v>
      </c>
      <c r="E42" s="9" t="s">
        <v>43</v>
      </c>
      <c r="F42" s="15" t="s">
        <v>24</v>
      </c>
      <c r="H42" s="38"/>
      <c r="I42" s="39"/>
      <c r="J42" s="45"/>
    </row>
    <row r="43" spans="1:10" ht="56.25" customHeight="1" x14ac:dyDescent="0.15">
      <c r="A43" s="13" t="s">
        <v>2</v>
      </c>
      <c r="B43" s="6">
        <f>350000</f>
        <v>350000</v>
      </c>
      <c r="C43" s="7">
        <f t="shared" ref="C43:C46" si="6">(ROUNDDOWN(B43/1.1,0))</f>
        <v>318181</v>
      </c>
      <c r="D43" s="7">
        <f t="shared" si="5"/>
        <v>212120</v>
      </c>
      <c r="E43" s="8" t="s">
        <v>64</v>
      </c>
      <c r="F43" s="15"/>
      <c r="H43" s="38"/>
      <c r="I43" s="39"/>
      <c r="J43" s="45"/>
    </row>
    <row r="44" spans="1:10" ht="39" customHeight="1" x14ac:dyDescent="0.15">
      <c r="A44" s="13" t="s">
        <v>62</v>
      </c>
      <c r="B44" s="6">
        <f>200000</f>
        <v>200000</v>
      </c>
      <c r="C44" s="7">
        <f t="shared" si="6"/>
        <v>181818</v>
      </c>
      <c r="D44" s="7">
        <f t="shared" si="5"/>
        <v>121212</v>
      </c>
      <c r="E44" s="8" t="s">
        <v>50</v>
      </c>
      <c r="F44" s="15" t="s">
        <v>25</v>
      </c>
      <c r="H44" s="38"/>
      <c r="I44" s="39"/>
      <c r="J44" s="45"/>
    </row>
    <row r="45" spans="1:10" ht="39" customHeight="1" x14ac:dyDescent="0.15">
      <c r="A45" s="13" t="s">
        <v>41</v>
      </c>
      <c r="B45" s="6">
        <f>160000</f>
        <v>160000</v>
      </c>
      <c r="C45" s="7">
        <f t="shared" si="6"/>
        <v>145454</v>
      </c>
      <c r="D45" s="7">
        <f>(ROUNDDOWN(C45*2/3,0))</f>
        <v>96969</v>
      </c>
      <c r="E45" s="8" t="s">
        <v>33</v>
      </c>
      <c r="F45" s="15"/>
      <c r="H45" s="54">
        <f>D45/(D41+D42+D43+D44+D45+D46)</f>
        <v>0.16580290504321657</v>
      </c>
      <c r="I45" s="55" t="s">
        <v>4</v>
      </c>
      <c r="J45" s="56" t="s">
        <v>70</v>
      </c>
    </row>
    <row r="46" spans="1:10" ht="39" customHeight="1" x14ac:dyDescent="0.15">
      <c r="A46" s="13" t="s">
        <v>42</v>
      </c>
      <c r="B46" s="6">
        <f>165000</f>
        <v>165000</v>
      </c>
      <c r="C46" s="7">
        <f t="shared" si="6"/>
        <v>150000</v>
      </c>
      <c r="D46" s="7">
        <f t="shared" si="5"/>
        <v>100000</v>
      </c>
      <c r="E46" s="8" t="s">
        <v>38</v>
      </c>
      <c r="F46" s="15"/>
      <c r="H46" s="38"/>
      <c r="I46" s="39"/>
      <c r="J46" s="45"/>
    </row>
    <row r="47" spans="1:10" ht="39" customHeight="1" thickBot="1" x14ac:dyDescent="0.2">
      <c r="A47" s="22" t="s">
        <v>63</v>
      </c>
      <c r="B47" s="23">
        <f>ROUNDDOWN(SUM(B41:B46)*0.1,0)</f>
        <v>96500</v>
      </c>
      <c r="C47" s="23">
        <f>(ROUNDDOWN(SUM(C41:C46)*0.1,0))</f>
        <v>87727</v>
      </c>
      <c r="D47" s="23">
        <f>ROUNDDOWN(SUM(D41:D46)*0.1,0)</f>
        <v>58484</v>
      </c>
      <c r="E47" s="50" t="s">
        <v>44</v>
      </c>
      <c r="F47" s="24"/>
      <c r="H47" s="54">
        <f>D47/(D41+D42+D43+D44+D45+D46)</f>
        <v>9.9999145072626083E-2</v>
      </c>
      <c r="I47" s="55" t="s">
        <v>68</v>
      </c>
      <c r="J47" s="56" t="s">
        <v>69</v>
      </c>
    </row>
    <row r="48" spans="1:10" ht="39" customHeight="1" thickTop="1" thickBot="1" x14ac:dyDescent="0.2">
      <c r="A48" s="18" t="s">
        <v>3</v>
      </c>
      <c r="B48" s="19">
        <f>SUM(B41:B47)</f>
        <v>1061500</v>
      </c>
      <c r="C48" s="20">
        <f>SUM(C41:C47)</f>
        <v>964997</v>
      </c>
      <c r="D48" s="20">
        <f>SUM(D41:D47)</f>
        <v>643329</v>
      </c>
      <c r="E48" s="26"/>
      <c r="F48" s="21"/>
      <c r="H48" s="51"/>
      <c r="I48" s="52"/>
      <c r="J48" s="53"/>
    </row>
    <row r="49" spans="1:6" ht="18.75" customHeight="1" x14ac:dyDescent="0.15">
      <c r="A49" s="58" t="s">
        <v>59</v>
      </c>
      <c r="B49" s="58"/>
      <c r="C49" s="58"/>
      <c r="D49" s="58"/>
      <c r="E49" s="58"/>
      <c r="F49" s="58"/>
    </row>
    <row r="50" spans="1:6" x14ac:dyDescent="0.15">
      <c r="C50" s="2"/>
    </row>
    <row r="51" spans="1:6" x14ac:dyDescent="0.15">
      <c r="C51" s="2"/>
    </row>
    <row r="52" spans="1:6" x14ac:dyDescent="0.15">
      <c r="C52" s="2"/>
    </row>
    <row r="53" spans="1:6" x14ac:dyDescent="0.15">
      <c r="C53" s="2"/>
    </row>
    <row r="54" spans="1:6" x14ac:dyDescent="0.15">
      <c r="C54" s="2"/>
    </row>
    <row r="55" spans="1:6" x14ac:dyDescent="0.15">
      <c r="C55" s="2"/>
    </row>
    <row r="56" spans="1:6" x14ac:dyDescent="0.15">
      <c r="C56" s="2"/>
    </row>
    <row r="57" spans="1:6" x14ac:dyDescent="0.15">
      <c r="C57" s="2"/>
    </row>
    <row r="58" spans="1:6" x14ac:dyDescent="0.15">
      <c r="C58" s="2"/>
    </row>
    <row r="59" spans="1:6" x14ac:dyDescent="0.15">
      <c r="C59" s="2"/>
    </row>
    <row r="60" spans="1:6" x14ac:dyDescent="0.15">
      <c r="C60" s="2"/>
    </row>
    <row r="61" spans="1:6" x14ac:dyDescent="0.15">
      <c r="C61" s="2"/>
    </row>
    <row r="62" spans="1:6" x14ac:dyDescent="0.15">
      <c r="C62" s="2"/>
    </row>
    <row r="63" spans="1:6" x14ac:dyDescent="0.15">
      <c r="C63" s="2"/>
    </row>
    <row r="64" spans="1:6" x14ac:dyDescent="0.15">
      <c r="C64" s="2"/>
    </row>
    <row r="65" spans="3:3" x14ac:dyDescent="0.15">
      <c r="C65" s="2"/>
    </row>
    <row r="66" spans="3:3" x14ac:dyDescent="0.15">
      <c r="C66" s="2"/>
    </row>
    <row r="67" spans="3:3" x14ac:dyDescent="0.15">
      <c r="C67" s="2"/>
    </row>
    <row r="68" spans="3:3" x14ac:dyDescent="0.15">
      <c r="C68" s="2"/>
    </row>
    <row r="69" spans="3:3" x14ac:dyDescent="0.15">
      <c r="C69" s="2"/>
    </row>
    <row r="70" spans="3:3" x14ac:dyDescent="0.15">
      <c r="C70" s="2"/>
    </row>
    <row r="71" spans="3:3" x14ac:dyDescent="0.15">
      <c r="C71" s="2"/>
    </row>
    <row r="72" spans="3:3" x14ac:dyDescent="0.15">
      <c r="C72" s="2"/>
    </row>
    <row r="73" spans="3:3" x14ac:dyDescent="0.15">
      <c r="C73" s="2"/>
    </row>
    <row r="74" spans="3:3" x14ac:dyDescent="0.15">
      <c r="C74" s="2"/>
    </row>
    <row r="75" spans="3:3" x14ac:dyDescent="0.15">
      <c r="C75" s="2"/>
    </row>
    <row r="76" spans="3:3" x14ac:dyDescent="0.15">
      <c r="C76" s="2"/>
    </row>
    <row r="77" spans="3:3" x14ac:dyDescent="0.15">
      <c r="C77" s="2"/>
    </row>
    <row r="78" spans="3:3" x14ac:dyDescent="0.15">
      <c r="C78" s="2"/>
    </row>
    <row r="79" spans="3:3" x14ac:dyDescent="0.15">
      <c r="C79" s="2"/>
    </row>
    <row r="80" spans="3:3" x14ac:dyDescent="0.15">
      <c r="C80" s="2"/>
    </row>
    <row r="81" spans="3:3" x14ac:dyDescent="0.15">
      <c r="C81" s="2"/>
    </row>
    <row r="82" spans="3:3" x14ac:dyDescent="0.15">
      <c r="C82" s="2"/>
    </row>
    <row r="83" spans="3:3" x14ac:dyDescent="0.15">
      <c r="C83" s="2"/>
    </row>
    <row r="84" spans="3:3" x14ac:dyDescent="0.15">
      <c r="C84" s="2"/>
    </row>
    <row r="85" spans="3:3" x14ac:dyDescent="0.15">
      <c r="C85" s="2"/>
    </row>
    <row r="86" spans="3:3" x14ac:dyDescent="0.15">
      <c r="C86" s="2"/>
    </row>
    <row r="87" spans="3:3" x14ac:dyDescent="0.15">
      <c r="C87" s="2"/>
    </row>
    <row r="88" spans="3:3" x14ac:dyDescent="0.15">
      <c r="C88" s="2"/>
    </row>
    <row r="89" spans="3:3" x14ac:dyDescent="0.15">
      <c r="C89" s="2"/>
    </row>
    <row r="90" spans="3:3" x14ac:dyDescent="0.15">
      <c r="C90" s="2"/>
    </row>
    <row r="91" spans="3:3" x14ac:dyDescent="0.15">
      <c r="C91" s="2"/>
    </row>
    <row r="92" spans="3:3" x14ac:dyDescent="0.15">
      <c r="C92" s="2"/>
    </row>
    <row r="93" spans="3:3" x14ac:dyDescent="0.15">
      <c r="C93" s="2"/>
    </row>
    <row r="94" spans="3:3" x14ac:dyDescent="0.15">
      <c r="C94" s="2"/>
    </row>
    <row r="95" spans="3:3" x14ac:dyDescent="0.15">
      <c r="C95" s="2"/>
    </row>
    <row r="96" spans="3:3" x14ac:dyDescent="0.15">
      <c r="C96" s="2"/>
    </row>
    <row r="97" spans="3:3" x14ac:dyDescent="0.15">
      <c r="C97" s="2"/>
    </row>
    <row r="98" spans="3:3" x14ac:dyDescent="0.15">
      <c r="C98" s="2"/>
    </row>
    <row r="99" spans="3:3" x14ac:dyDescent="0.15">
      <c r="C99" s="2"/>
    </row>
    <row r="100" spans="3:3" x14ac:dyDescent="0.15">
      <c r="C100" s="2"/>
    </row>
    <row r="101" spans="3:3" x14ac:dyDescent="0.15">
      <c r="C101" s="2"/>
    </row>
    <row r="102" spans="3:3" x14ac:dyDescent="0.15">
      <c r="C102" s="2"/>
    </row>
    <row r="103" spans="3:3" x14ac:dyDescent="0.15">
      <c r="C103" s="2"/>
    </row>
    <row r="104" spans="3:3" x14ac:dyDescent="0.15">
      <c r="C104" s="2"/>
    </row>
    <row r="105" spans="3:3" x14ac:dyDescent="0.15">
      <c r="C105" s="2"/>
    </row>
    <row r="106" spans="3:3" x14ac:dyDescent="0.15">
      <c r="C106" s="2"/>
    </row>
    <row r="107" spans="3:3" x14ac:dyDescent="0.15">
      <c r="C107" s="2"/>
    </row>
    <row r="108" spans="3:3" x14ac:dyDescent="0.15">
      <c r="C108" s="2"/>
    </row>
    <row r="109" spans="3:3" x14ac:dyDescent="0.15">
      <c r="C109" s="2"/>
    </row>
    <row r="110" spans="3:3" x14ac:dyDescent="0.15">
      <c r="C110" s="2"/>
    </row>
    <row r="111" spans="3:3" x14ac:dyDescent="0.15">
      <c r="C111" s="2"/>
    </row>
    <row r="112" spans="3:3" x14ac:dyDescent="0.15">
      <c r="C112" s="2"/>
    </row>
    <row r="113" spans="3:3" x14ac:dyDescent="0.15">
      <c r="C113" s="2"/>
    </row>
    <row r="114" spans="3:3" x14ac:dyDescent="0.15">
      <c r="C114" s="2"/>
    </row>
    <row r="115" spans="3:3" x14ac:dyDescent="0.15">
      <c r="C115" s="2"/>
    </row>
    <row r="116" spans="3:3" x14ac:dyDescent="0.15">
      <c r="C116" s="2"/>
    </row>
    <row r="117" spans="3:3" x14ac:dyDescent="0.15">
      <c r="C117" s="2"/>
    </row>
    <row r="118" spans="3:3" x14ac:dyDescent="0.15">
      <c r="C118" s="2"/>
    </row>
    <row r="119" spans="3:3" x14ac:dyDescent="0.15">
      <c r="C119" s="2"/>
    </row>
    <row r="120" spans="3:3" x14ac:dyDescent="0.15">
      <c r="C120" s="2"/>
    </row>
    <row r="121" spans="3:3" x14ac:dyDescent="0.15">
      <c r="C121" s="2"/>
    </row>
    <row r="122" spans="3:3" x14ac:dyDescent="0.15">
      <c r="C122" s="2"/>
    </row>
    <row r="123" spans="3:3" x14ac:dyDescent="0.15">
      <c r="C123" s="2"/>
    </row>
    <row r="124" spans="3:3" x14ac:dyDescent="0.15">
      <c r="C124" s="2"/>
    </row>
    <row r="125" spans="3:3" x14ac:dyDescent="0.15">
      <c r="C125" s="2"/>
    </row>
    <row r="126" spans="3:3" x14ac:dyDescent="0.15">
      <c r="C126" s="2"/>
    </row>
    <row r="127" spans="3:3" x14ac:dyDescent="0.15">
      <c r="C127" s="2"/>
    </row>
    <row r="128" spans="3:3" x14ac:dyDescent="0.15">
      <c r="C128" s="2"/>
    </row>
    <row r="129" spans="3:3" x14ac:dyDescent="0.15">
      <c r="C129" s="2"/>
    </row>
    <row r="130" spans="3:3" x14ac:dyDescent="0.15">
      <c r="C130" s="2"/>
    </row>
    <row r="131" spans="3:3" x14ac:dyDescent="0.15">
      <c r="C131" s="2"/>
    </row>
    <row r="132" spans="3:3" x14ac:dyDescent="0.15">
      <c r="C132" s="2"/>
    </row>
    <row r="133" spans="3:3" x14ac:dyDescent="0.15">
      <c r="C133" s="2"/>
    </row>
    <row r="134" spans="3:3" x14ac:dyDescent="0.15">
      <c r="C134" s="2"/>
    </row>
    <row r="135" spans="3:3" x14ac:dyDescent="0.15">
      <c r="C135" s="2"/>
    </row>
    <row r="136" spans="3:3" x14ac:dyDescent="0.15">
      <c r="C136" s="2"/>
    </row>
    <row r="137" spans="3:3" x14ac:dyDescent="0.15">
      <c r="C137" s="2"/>
    </row>
    <row r="138" spans="3:3" x14ac:dyDescent="0.15">
      <c r="C138" s="2"/>
    </row>
    <row r="139" spans="3:3" x14ac:dyDescent="0.15">
      <c r="C139" s="2"/>
    </row>
    <row r="140" spans="3:3" x14ac:dyDescent="0.15">
      <c r="C140" s="2"/>
    </row>
    <row r="141" spans="3:3" x14ac:dyDescent="0.15">
      <c r="C141" s="2"/>
    </row>
    <row r="142" spans="3:3" x14ac:dyDescent="0.15">
      <c r="C142" s="2"/>
    </row>
    <row r="143" spans="3:3" x14ac:dyDescent="0.15">
      <c r="C143" s="2"/>
    </row>
    <row r="144" spans="3:3" x14ac:dyDescent="0.15">
      <c r="C144" s="2"/>
    </row>
    <row r="145" spans="3:3" x14ac:dyDescent="0.15">
      <c r="C145" s="2"/>
    </row>
    <row r="146" spans="3:3" x14ac:dyDescent="0.15">
      <c r="C146" s="2"/>
    </row>
    <row r="147" spans="3:3" x14ac:dyDescent="0.15">
      <c r="C147" s="2"/>
    </row>
    <row r="148" spans="3:3" x14ac:dyDescent="0.15">
      <c r="C148" s="2"/>
    </row>
    <row r="149" spans="3:3" x14ac:dyDescent="0.15">
      <c r="C149" s="2"/>
    </row>
    <row r="150" spans="3:3" x14ac:dyDescent="0.15">
      <c r="C150" s="2"/>
    </row>
    <row r="151" spans="3:3" x14ac:dyDescent="0.15">
      <c r="C151" s="2"/>
    </row>
    <row r="152" spans="3:3" x14ac:dyDescent="0.15">
      <c r="C152" s="2"/>
    </row>
    <row r="153" spans="3:3" x14ac:dyDescent="0.15">
      <c r="C153" s="2"/>
    </row>
    <row r="154" spans="3:3" x14ac:dyDescent="0.15">
      <c r="C154" s="2"/>
    </row>
    <row r="155" spans="3:3" x14ac:dyDescent="0.15">
      <c r="C155" s="2"/>
    </row>
    <row r="156" spans="3:3" x14ac:dyDescent="0.15">
      <c r="C156" s="2"/>
    </row>
    <row r="157" spans="3:3" x14ac:dyDescent="0.15">
      <c r="C157" s="2"/>
    </row>
    <row r="158" spans="3:3" x14ac:dyDescent="0.15">
      <c r="C158" s="2"/>
    </row>
    <row r="159" spans="3:3" x14ac:dyDescent="0.15">
      <c r="C159" s="2"/>
    </row>
    <row r="160" spans="3:3" x14ac:dyDescent="0.15">
      <c r="C160" s="2"/>
    </row>
    <row r="161" spans="3:3" x14ac:dyDescent="0.15">
      <c r="C161" s="2"/>
    </row>
    <row r="162" spans="3:3" x14ac:dyDescent="0.15">
      <c r="C162" s="2"/>
    </row>
    <row r="163" spans="3:3" x14ac:dyDescent="0.15">
      <c r="C163" s="2"/>
    </row>
    <row r="164" spans="3:3" x14ac:dyDescent="0.15">
      <c r="C164" s="2"/>
    </row>
    <row r="165" spans="3:3" x14ac:dyDescent="0.15">
      <c r="C165" s="2"/>
    </row>
    <row r="166" spans="3:3" x14ac:dyDescent="0.15">
      <c r="C166" s="2"/>
    </row>
    <row r="167" spans="3:3" x14ac:dyDescent="0.15">
      <c r="C167" s="2"/>
    </row>
    <row r="168" spans="3:3" x14ac:dyDescent="0.15">
      <c r="C168" s="2"/>
    </row>
    <row r="169" spans="3:3" x14ac:dyDescent="0.15">
      <c r="C169" s="2"/>
    </row>
    <row r="170" spans="3:3" x14ac:dyDescent="0.15">
      <c r="C170" s="2"/>
    </row>
    <row r="171" spans="3:3" x14ac:dyDescent="0.15">
      <c r="C171" s="2"/>
    </row>
    <row r="172" spans="3:3" x14ac:dyDescent="0.15">
      <c r="C172" s="2"/>
    </row>
    <row r="173" spans="3:3" x14ac:dyDescent="0.15">
      <c r="C173" s="2"/>
    </row>
    <row r="174" spans="3:3" x14ac:dyDescent="0.15">
      <c r="C174" s="2"/>
    </row>
    <row r="175" spans="3:3" x14ac:dyDescent="0.15">
      <c r="C175" s="2"/>
    </row>
    <row r="176" spans="3:3" x14ac:dyDescent="0.15">
      <c r="C176" s="2"/>
    </row>
    <row r="177" spans="3:3" x14ac:dyDescent="0.15">
      <c r="C177" s="2"/>
    </row>
    <row r="178" spans="3:3" x14ac:dyDescent="0.15">
      <c r="C178" s="2"/>
    </row>
    <row r="179" spans="3:3" x14ac:dyDescent="0.15">
      <c r="C179" s="2"/>
    </row>
    <row r="180" spans="3:3" x14ac:dyDescent="0.15">
      <c r="C180" s="2"/>
    </row>
    <row r="181" spans="3:3" x14ac:dyDescent="0.15">
      <c r="C181" s="2"/>
    </row>
    <row r="182" spans="3:3" x14ac:dyDescent="0.15">
      <c r="C182" s="2"/>
    </row>
    <row r="183" spans="3:3" x14ac:dyDescent="0.15">
      <c r="C183" s="2"/>
    </row>
    <row r="184" spans="3:3" x14ac:dyDescent="0.15">
      <c r="C184" s="2"/>
    </row>
    <row r="185" spans="3:3" x14ac:dyDescent="0.15">
      <c r="C185" s="2"/>
    </row>
    <row r="186" spans="3:3" x14ac:dyDescent="0.15">
      <c r="C186" s="2"/>
    </row>
    <row r="187" spans="3:3" x14ac:dyDescent="0.15">
      <c r="C187" s="2"/>
    </row>
    <row r="188" spans="3:3" x14ac:dyDescent="0.15">
      <c r="C188" s="2"/>
    </row>
    <row r="189" spans="3:3" x14ac:dyDescent="0.15">
      <c r="C189" s="2"/>
    </row>
    <row r="190" spans="3:3" x14ac:dyDescent="0.15">
      <c r="C190" s="2"/>
    </row>
    <row r="191" spans="3:3" x14ac:dyDescent="0.15">
      <c r="C191" s="2"/>
    </row>
    <row r="192" spans="3:3" x14ac:dyDescent="0.15">
      <c r="C192" s="2"/>
    </row>
    <row r="193" spans="3:3" x14ac:dyDescent="0.15">
      <c r="C193" s="2"/>
    </row>
    <row r="194" spans="3:3" x14ac:dyDescent="0.15">
      <c r="C194" s="2"/>
    </row>
    <row r="195" spans="3:3" x14ac:dyDescent="0.15">
      <c r="C195" s="2"/>
    </row>
    <row r="196" spans="3:3" x14ac:dyDescent="0.15">
      <c r="C196" s="2"/>
    </row>
    <row r="197" spans="3:3" x14ac:dyDescent="0.15">
      <c r="C197" s="2"/>
    </row>
    <row r="198" spans="3:3" x14ac:dyDescent="0.15">
      <c r="C198" s="2"/>
    </row>
    <row r="199" spans="3:3" x14ac:dyDescent="0.15">
      <c r="C199" s="2"/>
    </row>
    <row r="200" spans="3:3" x14ac:dyDescent="0.15">
      <c r="C200" s="2"/>
    </row>
    <row r="201" spans="3:3" x14ac:dyDescent="0.15">
      <c r="C201" s="2"/>
    </row>
    <row r="202" spans="3:3" x14ac:dyDescent="0.15">
      <c r="C202" s="2"/>
    </row>
    <row r="203" spans="3:3" x14ac:dyDescent="0.15">
      <c r="C203" s="2"/>
    </row>
    <row r="204" spans="3:3" x14ac:dyDescent="0.15">
      <c r="C204" s="2"/>
    </row>
    <row r="205" spans="3:3" x14ac:dyDescent="0.15">
      <c r="C205" s="2"/>
    </row>
    <row r="206" spans="3:3" x14ac:dyDescent="0.15">
      <c r="C206" s="2"/>
    </row>
    <row r="207" spans="3:3" x14ac:dyDescent="0.15">
      <c r="C207" s="2"/>
    </row>
    <row r="208" spans="3:3" x14ac:dyDescent="0.15">
      <c r="C208" s="2"/>
    </row>
    <row r="209" spans="3:3" x14ac:dyDescent="0.15">
      <c r="C209" s="2"/>
    </row>
    <row r="210" spans="3:3" x14ac:dyDescent="0.15">
      <c r="C210" s="2"/>
    </row>
    <row r="211" spans="3:3" x14ac:dyDescent="0.15">
      <c r="C211" s="2"/>
    </row>
    <row r="212" spans="3:3" x14ac:dyDescent="0.15">
      <c r="C212" s="2"/>
    </row>
    <row r="213" spans="3:3" x14ac:dyDescent="0.15">
      <c r="C213" s="2"/>
    </row>
    <row r="214" spans="3:3" x14ac:dyDescent="0.15">
      <c r="C214" s="2"/>
    </row>
    <row r="215" spans="3:3" x14ac:dyDescent="0.15">
      <c r="C215" s="2"/>
    </row>
    <row r="216" spans="3:3" x14ac:dyDescent="0.15">
      <c r="C216" s="2"/>
    </row>
    <row r="217" spans="3:3" x14ac:dyDescent="0.15">
      <c r="C217" s="2"/>
    </row>
    <row r="218" spans="3:3" x14ac:dyDescent="0.15">
      <c r="C218" s="2"/>
    </row>
    <row r="219" spans="3:3" x14ac:dyDescent="0.15">
      <c r="C219" s="2"/>
    </row>
    <row r="220" spans="3:3" x14ac:dyDescent="0.15">
      <c r="C220" s="2"/>
    </row>
    <row r="221" spans="3:3" x14ac:dyDescent="0.15">
      <c r="C221" s="2"/>
    </row>
    <row r="222" spans="3:3" x14ac:dyDescent="0.15">
      <c r="C222" s="2"/>
    </row>
    <row r="223" spans="3:3" x14ac:dyDescent="0.15">
      <c r="C223" s="2"/>
    </row>
    <row r="224" spans="3:3" x14ac:dyDescent="0.15">
      <c r="C224" s="2"/>
    </row>
    <row r="225" spans="3:3" x14ac:dyDescent="0.15">
      <c r="C225" s="2"/>
    </row>
    <row r="226" spans="3:3" x14ac:dyDescent="0.15">
      <c r="C226" s="2"/>
    </row>
    <row r="227" spans="3:3" x14ac:dyDescent="0.15">
      <c r="C227" s="2"/>
    </row>
    <row r="228" spans="3:3" x14ac:dyDescent="0.15">
      <c r="C228" s="2"/>
    </row>
    <row r="229" spans="3:3" x14ac:dyDescent="0.15">
      <c r="C229" s="2"/>
    </row>
    <row r="230" spans="3:3" x14ac:dyDescent="0.15">
      <c r="C230" s="2"/>
    </row>
    <row r="231" spans="3:3" x14ac:dyDescent="0.15">
      <c r="C231" s="2"/>
    </row>
    <row r="232" spans="3:3" x14ac:dyDescent="0.15">
      <c r="C232" s="2"/>
    </row>
    <row r="233" spans="3:3" x14ac:dyDescent="0.15">
      <c r="C233" s="2"/>
    </row>
    <row r="234" spans="3:3" x14ac:dyDescent="0.15">
      <c r="C234" s="2"/>
    </row>
    <row r="235" spans="3:3" x14ac:dyDescent="0.15">
      <c r="C235" s="2"/>
    </row>
    <row r="236" spans="3:3" x14ac:dyDescent="0.15">
      <c r="C236" s="2"/>
    </row>
  </sheetData>
  <mergeCells count="9">
    <mergeCell ref="A24:F24"/>
    <mergeCell ref="A37:F37"/>
    <mergeCell ref="A49:F49"/>
    <mergeCell ref="C10:D10"/>
    <mergeCell ref="C5:D5"/>
    <mergeCell ref="C6:D6"/>
    <mergeCell ref="C7:D7"/>
    <mergeCell ref="C8:D8"/>
    <mergeCell ref="C9:D9"/>
  </mergeCells>
  <phoneticPr fontId="2"/>
  <printOptions horizontalCentered="1"/>
  <pageMargins left="0.70866141732283472" right="0.35433070866141736" top="0.74803149606299213" bottom="0.74803149606299213" header="0.31496062992125984" footer="0.31496062992125984"/>
  <pageSetup paperSize="9" scale="4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06898-2127-493C-B107-5187DBCA2ACA}">
  <dimension ref="A1:J236"/>
  <sheetViews>
    <sheetView zoomScaleNormal="100" zoomScaleSheetLayoutView="100" workbookViewId="0">
      <selection activeCell="B3" sqref="B3"/>
    </sheetView>
  </sheetViews>
  <sheetFormatPr defaultColWidth="9" defaultRowHeight="18.75" x14ac:dyDescent="0.15"/>
  <cols>
    <col min="1" max="1" width="25.625" style="1" customWidth="1"/>
    <col min="2" max="3" width="14.625" style="1" customWidth="1"/>
    <col min="4" max="4" width="14.625" style="2" customWidth="1"/>
    <col min="5" max="5" width="43" style="2" customWidth="1"/>
    <col min="6" max="6" width="17.75" style="1" customWidth="1"/>
    <col min="7" max="7" width="5.75" style="17" customWidth="1"/>
    <col min="8" max="8" width="8.5" style="1" bestFit="1" customWidth="1"/>
    <col min="9" max="9" width="21.75" style="1" customWidth="1"/>
    <col min="10" max="10" width="31.5" style="1" customWidth="1"/>
    <col min="11" max="241" width="9" style="1"/>
    <col min="242" max="242" width="3.625" style="1" customWidth="1"/>
    <col min="243" max="243" width="6.5" style="1" customWidth="1"/>
    <col min="244" max="244" width="6.125" style="1" customWidth="1"/>
    <col min="245" max="245" width="7.5" style="1" customWidth="1"/>
    <col min="246" max="246" width="12" style="1" customWidth="1"/>
    <col min="247" max="248" width="17.75" style="1" customWidth="1"/>
    <col min="249" max="249" width="14.875" style="1" customWidth="1"/>
    <col min="250" max="251" width="11.125" style="1" customWidth="1"/>
    <col min="252" max="252" width="9.625" style="1" customWidth="1"/>
    <col min="253" max="255" width="9" style="1"/>
    <col min="256" max="256" width="69.25" style="1" customWidth="1"/>
    <col min="257" max="497" width="9" style="1"/>
    <col min="498" max="498" width="3.625" style="1" customWidth="1"/>
    <col min="499" max="499" width="6.5" style="1" customWidth="1"/>
    <col min="500" max="500" width="6.125" style="1" customWidth="1"/>
    <col min="501" max="501" width="7.5" style="1" customWidth="1"/>
    <col min="502" max="502" width="12" style="1" customWidth="1"/>
    <col min="503" max="504" width="17.75" style="1" customWidth="1"/>
    <col min="505" max="505" width="14.875" style="1" customWidth="1"/>
    <col min="506" max="507" width="11.125" style="1" customWidth="1"/>
    <col min="508" max="508" width="9.625" style="1" customWidth="1"/>
    <col min="509" max="511" width="9" style="1"/>
    <col min="512" max="512" width="69.25" style="1" customWidth="1"/>
    <col min="513" max="753" width="9" style="1"/>
    <col min="754" max="754" width="3.625" style="1" customWidth="1"/>
    <col min="755" max="755" width="6.5" style="1" customWidth="1"/>
    <col min="756" max="756" width="6.125" style="1" customWidth="1"/>
    <col min="757" max="757" width="7.5" style="1" customWidth="1"/>
    <col min="758" max="758" width="12" style="1" customWidth="1"/>
    <col min="759" max="760" width="17.75" style="1" customWidth="1"/>
    <col min="761" max="761" width="14.875" style="1" customWidth="1"/>
    <col min="762" max="763" width="11.125" style="1" customWidth="1"/>
    <col min="764" max="764" width="9.625" style="1" customWidth="1"/>
    <col min="765" max="767" width="9" style="1"/>
    <col min="768" max="768" width="69.25" style="1" customWidth="1"/>
    <col min="769" max="1009" width="9" style="1"/>
    <col min="1010" max="1010" width="3.625" style="1" customWidth="1"/>
    <col min="1011" max="1011" width="6.5" style="1" customWidth="1"/>
    <col min="1012" max="1012" width="6.125" style="1" customWidth="1"/>
    <col min="1013" max="1013" width="7.5" style="1" customWidth="1"/>
    <col min="1014" max="1014" width="12" style="1" customWidth="1"/>
    <col min="1015" max="1016" width="17.75" style="1" customWidth="1"/>
    <col min="1017" max="1017" width="14.875" style="1" customWidth="1"/>
    <col min="1018" max="1019" width="11.125" style="1" customWidth="1"/>
    <col min="1020" max="1020" width="9.625" style="1" customWidth="1"/>
    <col min="1021" max="1023" width="9" style="1"/>
    <col min="1024" max="1024" width="69.25" style="1" customWidth="1"/>
    <col min="1025" max="1265" width="9" style="1"/>
    <col min="1266" max="1266" width="3.625" style="1" customWidth="1"/>
    <col min="1267" max="1267" width="6.5" style="1" customWidth="1"/>
    <col min="1268" max="1268" width="6.125" style="1" customWidth="1"/>
    <col min="1269" max="1269" width="7.5" style="1" customWidth="1"/>
    <col min="1270" max="1270" width="12" style="1" customWidth="1"/>
    <col min="1271" max="1272" width="17.75" style="1" customWidth="1"/>
    <col min="1273" max="1273" width="14.875" style="1" customWidth="1"/>
    <col min="1274" max="1275" width="11.125" style="1" customWidth="1"/>
    <col min="1276" max="1276" width="9.625" style="1" customWidth="1"/>
    <col min="1277" max="1279" width="9" style="1"/>
    <col min="1280" max="1280" width="69.25" style="1" customWidth="1"/>
    <col min="1281" max="1521" width="9" style="1"/>
    <col min="1522" max="1522" width="3.625" style="1" customWidth="1"/>
    <col min="1523" max="1523" width="6.5" style="1" customWidth="1"/>
    <col min="1524" max="1524" width="6.125" style="1" customWidth="1"/>
    <col min="1525" max="1525" width="7.5" style="1" customWidth="1"/>
    <col min="1526" max="1526" width="12" style="1" customWidth="1"/>
    <col min="1527" max="1528" width="17.75" style="1" customWidth="1"/>
    <col min="1529" max="1529" width="14.875" style="1" customWidth="1"/>
    <col min="1530" max="1531" width="11.125" style="1" customWidth="1"/>
    <col min="1532" max="1532" width="9.625" style="1" customWidth="1"/>
    <col min="1533" max="1535" width="9" style="1"/>
    <col min="1536" max="1536" width="69.25" style="1" customWidth="1"/>
    <col min="1537" max="1777" width="9" style="1"/>
    <col min="1778" max="1778" width="3.625" style="1" customWidth="1"/>
    <col min="1779" max="1779" width="6.5" style="1" customWidth="1"/>
    <col min="1780" max="1780" width="6.125" style="1" customWidth="1"/>
    <col min="1781" max="1781" width="7.5" style="1" customWidth="1"/>
    <col min="1782" max="1782" width="12" style="1" customWidth="1"/>
    <col min="1783" max="1784" width="17.75" style="1" customWidth="1"/>
    <col min="1785" max="1785" width="14.875" style="1" customWidth="1"/>
    <col min="1786" max="1787" width="11.125" style="1" customWidth="1"/>
    <col min="1788" max="1788" width="9.625" style="1" customWidth="1"/>
    <col min="1789" max="1791" width="9" style="1"/>
    <col min="1792" max="1792" width="69.25" style="1" customWidth="1"/>
    <col min="1793" max="2033" width="9" style="1"/>
    <col min="2034" max="2034" width="3.625" style="1" customWidth="1"/>
    <col min="2035" max="2035" width="6.5" style="1" customWidth="1"/>
    <col min="2036" max="2036" width="6.125" style="1" customWidth="1"/>
    <col min="2037" max="2037" width="7.5" style="1" customWidth="1"/>
    <col min="2038" max="2038" width="12" style="1" customWidth="1"/>
    <col min="2039" max="2040" width="17.75" style="1" customWidth="1"/>
    <col min="2041" max="2041" width="14.875" style="1" customWidth="1"/>
    <col min="2042" max="2043" width="11.125" style="1" customWidth="1"/>
    <col min="2044" max="2044" width="9.625" style="1" customWidth="1"/>
    <col min="2045" max="2047" width="9" style="1"/>
    <col min="2048" max="2048" width="69.25" style="1" customWidth="1"/>
    <col min="2049" max="2289" width="9" style="1"/>
    <col min="2290" max="2290" width="3.625" style="1" customWidth="1"/>
    <col min="2291" max="2291" width="6.5" style="1" customWidth="1"/>
    <col min="2292" max="2292" width="6.125" style="1" customWidth="1"/>
    <col min="2293" max="2293" width="7.5" style="1" customWidth="1"/>
    <col min="2294" max="2294" width="12" style="1" customWidth="1"/>
    <col min="2295" max="2296" width="17.75" style="1" customWidth="1"/>
    <col min="2297" max="2297" width="14.875" style="1" customWidth="1"/>
    <col min="2298" max="2299" width="11.125" style="1" customWidth="1"/>
    <col min="2300" max="2300" width="9.625" style="1" customWidth="1"/>
    <col min="2301" max="2303" width="9" style="1"/>
    <col min="2304" max="2304" width="69.25" style="1" customWidth="1"/>
    <col min="2305" max="2545" width="9" style="1"/>
    <col min="2546" max="2546" width="3.625" style="1" customWidth="1"/>
    <col min="2547" max="2547" width="6.5" style="1" customWidth="1"/>
    <col min="2548" max="2548" width="6.125" style="1" customWidth="1"/>
    <col min="2549" max="2549" width="7.5" style="1" customWidth="1"/>
    <col min="2550" max="2550" width="12" style="1" customWidth="1"/>
    <col min="2551" max="2552" width="17.75" style="1" customWidth="1"/>
    <col min="2553" max="2553" width="14.875" style="1" customWidth="1"/>
    <col min="2554" max="2555" width="11.125" style="1" customWidth="1"/>
    <col min="2556" max="2556" width="9.625" style="1" customWidth="1"/>
    <col min="2557" max="2559" width="9" style="1"/>
    <col min="2560" max="2560" width="69.25" style="1" customWidth="1"/>
    <col min="2561" max="2801" width="9" style="1"/>
    <col min="2802" max="2802" width="3.625" style="1" customWidth="1"/>
    <col min="2803" max="2803" width="6.5" style="1" customWidth="1"/>
    <col min="2804" max="2804" width="6.125" style="1" customWidth="1"/>
    <col min="2805" max="2805" width="7.5" style="1" customWidth="1"/>
    <col min="2806" max="2806" width="12" style="1" customWidth="1"/>
    <col min="2807" max="2808" width="17.75" style="1" customWidth="1"/>
    <col min="2809" max="2809" width="14.875" style="1" customWidth="1"/>
    <col min="2810" max="2811" width="11.125" style="1" customWidth="1"/>
    <col min="2812" max="2812" width="9.625" style="1" customWidth="1"/>
    <col min="2813" max="2815" width="9" style="1"/>
    <col min="2816" max="2816" width="69.25" style="1" customWidth="1"/>
    <col min="2817" max="3057" width="9" style="1"/>
    <col min="3058" max="3058" width="3.625" style="1" customWidth="1"/>
    <col min="3059" max="3059" width="6.5" style="1" customWidth="1"/>
    <col min="3060" max="3060" width="6.125" style="1" customWidth="1"/>
    <col min="3061" max="3061" width="7.5" style="1" customWidth="1"/>
    <col min="3062" max="3062" width="12" style="1" customWidth="1"/>
    <col min="3063" max="3064" width="17.75" style="1" customWidth="1"/>
    <col min="3065" max="3065" width="14.875" style="1" customWidth="1"/>
    <col min="3066" max="3067" width="11.125" style="1" customWidth="1"/>
    <col min="3068" max="3068" width="9.625" style="1" customWidth="1"/>
    <col min="3069" max="3071" width="9" style="1"/>
    <col min="3072" max="3072" width="69.25" style="1" customWidth="1"/>
    <col min="3073" max="3313" width="9" style="1"/>
    <col min="3314" max="3314" width="3.625" style="1" customWidth="1"/>
    <col min="3315" max="3315" width="6.5" style="1" customWidth="1"/>
    <col min="3316" max="3316" width="6.125" style="1" customWidth="1"/>
    <col min="3317" max="3317" width="7.5" style="1" customWidth="1"/>
    <col min="3318" max="3318" width="12" style="1" customWidth="1"/>
    <col min="3319" max="3320" width="17.75" style="1" customWidth="1"/>
    <col min="3321" max="3321" width="14.875" style="1" customWidth="1"/>
    <col min="3322" max="3323" width="11.125" style="1" customWidth="1"/>
    <col min="3324" max="3324" width="9.625" style="1" customWidth="1"/>
    <col min="3325" max="3327" width="9" style="1"/>
    <col min="3328" max="3328" width="69.25" style="1" customWidth="1"/>
    <col min="3329" max="3569" width="9" style="1"/>
    <col min="3570" max="3570" width="3.625" style="1" customWidth="1"/>
    <col min="3571" max="3571" width="6.5" style="1" customWidth="1"/>
    <col min="3572" max="3572" width="6.125" style="1" customWidth="1"/>
    <col min="3573" max="3573" width="7.5" style="1" customWidth="1"/>
    <col min="3574" max="3574" width="12" style="1" customWidth="1"/>
    <col min="3575" max="3576" width="17.75" style="1" customWidth="1"/>
    <col min="3577" max="3577" width="14.875" style="1" customWidth="1"/>
    <col min="3578" max="3579" width="11.125" style="1" customWidth="1"/>
    <col min="3580" max="3580" width="9.625" style="1" customWidth="1"/>
    <col min="3581" max="3583" width="9" style="1"/>
    <col min="3584" max="3584" width="69.25" style="1" customWidth="1"/>
    <col min="3585" max="3825" width="9" style="1"/>
    <col min="3826" max="3826" width="3.625" style="1" customWidth="1"/>
    <col min="3827" max="3827" width="6.5" style="1" customWidth="1"/>
    <col min="3828" max="3828" width="6.125" style="1" customWidth="1"/>
    <col min="3829" max="3829" width="7.5" style="1" customWidth="1"/>
    <col min="3830" max="3830" width="12" style="1" customWidth="1"/>
    <col min="3831" max="3832" width="17.75" style="1" customWidth="1"/>
    <col min="3833" max="3833" width="14.875" style="1" customWidth="1"/>
    <col min="3834" max="3835" width="11.125" style="1" customWidth="1"/>
    <col min="3836" max="3836" width="9.625" style="1" customWidth="1"/>
    <col min="3837" max="3839" width="9" style="1"/>
    <col min="3840" max="3840" width="69.25" style="1" customWidth="1"/>
    <col min="3841" max="4081" width="9" style="1"/>
    <col min="4082" max="4082" width="3.625" style="1" customWidth="1"/>
    <col min="4083" max="4083" width="6.5" style="1" customWidth="1"/>
    <col min="4084" max="4084" width="6.125" style="1" customWidth="1"/>
    <col min="4085" max="4085" width="7.5" style="1" customWidth="1"/>
    <col min="4086" max="4086" width="12" style="1" customWidth="1"/>
    <col min="4087" max="4088" width="17.75" style="1" customWidth="1"/>
    <col min="4089" max="4089" width="14.875" style="1" customWidth="1"/>
    <col min="4090" max="4091" width="11.125" style="1" customWidth="1"/>
    <col min="4092" max="4092" width="9.625" style="1" customWidth="1"/>
    <col min="4093" max="4095" width="9" style="1"/>
    <col min="4096" max="4096" width="69.25" style="1" customWidth="1"/>
    <col min="4097" max="4337" width="9" style="1"/>
    <col min="4338" max="4338" width="3.625" style="1" customWidth="1"/>
    <col min="4339" max="4339" width="6.5" style="1" customWidth="1"/>
    <col min="4340" max="4340" width="6.125" style="1" customWidth="1"/>
    <col min="4341" max="4341" width="7.5" style="1" customWidth="1"/>
    <col min="4342" max="4342" width="12" style="1" customWidth="1"/>
    <col min="4343" max="4344" width="17.75" style="1" customWidth="1"/>
    <col min="4345" max="4345" width="14.875" style="1" customWidth="1"/>
    <col min="4346" max="4347" width="11.125" style="1" customWidth="1"/>
    <col min="4348" max="4348" width="9.625" style="1" customWidth="1"/>
    <col min="4349" max="4351" width="9" style="1"/>
    <col min="4352" max="4352" width="69.25" style="1" customWidth="1"/>
    <col min="4353" max="4593" width="9" style="1"/>
    <col min="4594" max="4594" width="3.625" style="1" customWidth="1"/>
    <col min="4595" max="4595" width="6.5" style="1" customWidth="1"/>
    <col min="4596" max="4596" width="6.125" style="1" customWidth="1"/>
    <col min="4597" max="4597" width="7.5" style="1" customWidth="1"/>
    <col min="4598" max="4598" width="12" style="1" customWidth="1"/>
    <col min="4599" max="4600" width="17.75" style="1" customWidth="1"/>
    <col min="4601" max="4601" width="14.875" style="1" customWidth="1"/>
    <col min="4602" max="4603" width="11.125" style="1" customWidth="1"/>
    <col min="4604" max="4604" width="9.625" style="1" customWidth="1"/>
    <col min="4605" max="4607" width="9" style="1"/>
    <col min="4608" max="4608" width="69.25" style="1" customWidth="1"/>
    <col min="4609" max="4849" width="9" style="1"/>
    <col min="4850" max="4850" width="3.625" style="1" customWidth="1"/>
    <col min="4851" max="4851" width="6.5" style="1" customWidth="1"/>
    <col min="4852" max="4852" width="6.125" style="1" customWidth="1"/>
    <col min="4853" max="4853" width="7.5" style="1" customWidth="1"/>
    <col min="4854" max="4854" width="12" style="1" customWidth="1"/>
    <col min="4855" max="4856" width="17.75" style="1" customWidth="1"/>
    <col min="4857" max="4857" width="14.875" style="1" customWidth="1"/>
    <col min="4858" max="4859" width="11.125" style="1" customWidth="1"/>
    <col min="4860" max="4860" width="9.625" style="1" customWidth="1"/>
    <col min="4861" max="4863" width="9" style="1"/>
    <col min="4864" max="4864" width="69.25" style="1" customWidth="1"/>
    <col min="4865" max="5105" width="9" style="1"/>
    <col min="5106" max="5106" width="3.625" style="1" customWidth="1"/>
    <col min="5107" max="5107" width="6.5" style="1" customWidth="1"/>
    <col min="5108" max="5108" width="6.125" style="1" customWidth="1"/>
    <col min="5109" max="5109" width="7.5" style="1" customWidth="1"/>
    <col min="5110" max="5110" width="12" style="1" customWidth="1"/>
    <col min="5111" max="5112" width="17.75" style="1" customWidth="1"/>
    <col min="5113" max="5113" width="14.875" style="1" customWidth="1"/>
    <col min="5114" max="5115" width="11.125" style="1" customWidth="1"/>
    <col min="5116" max="5116" width="9.625" style="1" customWidth="1"/>
    <col min="5117" max="5119" width="9" style="1"/>
    <col min="5120" max="5120" width="69.25" style="1" customWidth="1"/>
    <col min="5121" max="5361" width="9" style="1"/>
    <col min="5362" max="5362" width="3.625" style="1" customWidth="1"/>
    <col min="5363" max="5363" width="6.5" style="1" customWidth="1"/>
    <col min="5364" max="5364" width="6.125" style="1" customWidth="1"/>
    <col min="5365" max="5365" width="7.5" style="1" customWidth="1"/>
    <col min="5366" max="5366" width="12" style="1" customWidth="1"/>
    <col min="5367" max="5368" width="17.75" style="1" customWidth="1"/>
    <col min="5369" max="5369" width="14.875" style="1" customWidth="1"/>
    <col min="5370" max="5371" width="11.125" style="1" customWidth="1"/>
    <col min="5372" max="5372" width="9.625" style="1" customWidth="1"/>
    <col min="5373" max="5375" width="9" style="1"/>
    <col min="5376" max="5376" width="69.25" style="1" customWidth="1"/>
    <col min="5377" max="5617" width="9" style="1"/>
    <col min="5618" max="5618" width="3.625" style="1" customWidth="1"/>
    <col min="5619" max="5619" width="6.5" style="1" customWidth="1"/>
    <col min="5620" max="5620" width="6.125" style="1" customWidth="1"/>
    <col min="5621" max="5621" width="7.5" style="1" customWidth="1"/>
    <col min="5622" max="5622" width="12" style="1" customWidth="1"/>
    <col min="5623" max="5624" width="17.75" style="1" customWidth="1"/>
    <col min="5625" max="5625" width="14.875" style="1" customWidth="1"/>
    <col min="5626" max="5627" width="11.125" style="1" customWidth="1"/>
    <col min="5628" max="5628" width="9.625" style="1" customWidth="1"/>
    <col min="5629" max="5631" width="9" style="1"/>
    <col min="5632" max="5632" width="69.25" style="1" customWidth="1"/>
    <col min="5633" max="5873" width="9" style="1"/>
    <col min="5874" max="5874" width="3.625" style="1" customWidth="1"/>
    <col min="5875" max="5875" width="6.5" style="1" customWidth="1"/>
    <col min="5876" max="5876" width="6.125" style="1" customWidth="1"/>
    <col min="5877" max="5877" width="7.5" style="1" customWidth="1"/>
    <col min="5878" max="5878" width="12" style="1" customWidth="1"/>
    <col min="5879" max="5880" width="17.75" style="1" customWidth="1"/>
    <col min="5881" max="5881" width="14.875" style="1" customWidth="1"/>
    <col min="5882" max="5883" width="11.125" style="1" customWidth="1"/>
    <col min="5884" max="5884" width="9.625" style="1" customWidth="1"/>
    <col min="5885" max="5887" width="9" style="1"/>
    <col min="5888" max="5888" width="69.25" style="1" customWidth="1"/>
    <col min="5889" max="6129" width="9" style="1"/>
    <col min="6130" max="6130" width="3.625" style="1" customWidth="1"/>
    <col min="6131" max="6131" width="6.5" style="1" customWidth="1"/>
    <col min="6132" max="6132" width="6.125" style="1" customWidth="1"/>
    <col min="6133" max="6133" width="7.5" style="1" customWidth="1"/>
    <col min="6134" max="6134" width="12" style="1" customWidth="1"/>
    <col min="6135" max="6136" width="17.75" style="1" customWidth="1"/>
    <col min="6137" max="6137" width="14.875" style="1" customWidth="1"/>
    <col min="6138" max="6139" width="11.125" style="1" customWidth="1"/>
    <col min="6140" max="6140" width="9.625" style="1" customWidth="1"/>
    <col min="6141" max="6143" width="9" style="1"/>
    <col min="6144" max="6144" width="69.25" style="1" customWidth="1"/>
    <col min="6145" max="6385" width="9" style="1"/>
    <col min="6386" max="6386" width="3.625" style="1" customWidth="1"/>
    <col min="6387" max="6387" width="6.5" style="1" customWidth="1"/>
    <col min="6388" max="6388" width="6.125" style="1" customWidth="1"/>
    <col min="6389" max="6389" width="7.5" style="1" customWidth="1"/>
    <col min="6390" max="6390" width="12" style="1" customWidth="1"/>
    <col min="6391" max="6392" width="17.75" style="1" customWidth="1"/>
    <col min="6393" max="6393" width="14.875" style="1" customWidth="1"/>
    <col min="6394" max="6395" width="11.125" style="1" customWidth="1"/>
    <col min="6396" max="6396" width="9.625" style="1" customWidth="1"/>
    <col min="6397" max="6399" width="9" style="1"/>
    <col min="6400" max="6400" width="69.25" style="1" customWidth="1"/>
    <col min="6401" max="6641" width="9" style="1"/>
    <col min="6642" max="6642" width="3.625" style="1" customWidth="1"/>
    <col min="6643" max="6643" width="6.5" style="1" customWidth="1"/>
    <col min="6644" max="6644" width="6.125" style="1" customWidth="1"/>
    <col min="6645" max="6645" width="7.5" style="1" customWidth="1"/>
    <col min="6646" max="6646" width="12" style="1" customWidth="1"/>
    <col min="6647" max="6648" width="17.75" style="1" customWidth="1"/>
    <col min="6649" max="6649" width="14.875" style="1" customWidth="1"/>
    <col min="6650" max="6651" width="11.125" style="1" customWidth="1"/>
    <col min="6652" max="6652" width="9.625" style="1" customWidth="1"/>
    <col min="6653" max="6655" width="9" style="1"/>
    <col min="6656" max="6656" width="69.25" style="1" customWidth="1"/>
    <col min="6657" max="6897" width="9" style="1"/>
    <col min="6898" max="6898" width="3.625" style="1" customWidth="1"/>
    <col min="6899" max="6899" width="6.5" style="1" customWidth="1"/>
    <col min="6900" max="6900" width="6.125" style="1" customWidth="1"/>
    <col min="6901" max="6901" width="7.5" style="1" customWidth="1"/>
    <col min="6902" max="6902" width="12" style="1" customWidth="1"/>
    <col min="6903" max="6904" width="17.75" style="1" customWidth="1"/>
    <col min="6905" max="6905" width="14.875" style="1" customWidth="1"/>
    <col min="6906" max="6907" width="11.125" style="1" customWidth="1"/>
    <col min="6908" max="6908" width="9.625" style="1" customWidth="1"/>
    <col min="6909" max="6911" width="9" style="1"/>
    <col min="6912" max="6912" width="69.25" style="1" customWidth="1"/>
    <col min="6913" max="7153" width="9" style="1"/>
    <col min="7154" max="7154" width="3.625" style="1" customWidth="1"/>
    <col min="7155" max="7155" width="6.5" style="1" customWidth="1"/>
    <col min="7156" max="7156" width="6.125" style="1" customWidth="1"/>
    <col min="7157" max="7157" width="7.5" style="1" customWidth="1"/>
    <col min="7158" max="7158" width="12" style="1" customWidth="1"/>
    <col min="7159" max="7160" width="17.75" style="1" customWidth="1"/>
    <col min="7161" max="7161" width="14.875" style="1" customWidth="1"/>
    <col min="7162" max="7163" width="11.125" style="1" customWidth="1"/>
    <col min="7164" max="7164" width="9.625" style="1" customWidth="1"/>
    <col min="7165" max="7167" width="9" style="1"/>
    <col min="7168" max="7168" width="69.25" style="1" customWidth="1"/>
    <col min="7169" max="7409" width="9" style="1"/>
    <col min="7410" max="7410" width="3.625" style="1" customWidth="1"/>
    <col min="7411" max="7411" width="6.5" style="1" customWidth="1"/>
    <col min="7412" max="7412" width="6.125" style="1" customWidth="1"/>
    <col min="7413" max="7413" width="7.5" style="1" customWidth="1"/>
    <col min="7414" max="7414" width="12" style="1" customWidth="1"/>
    <col min="7415" max="7416" width="17.75" style="1" customWidth="1"/>
    <col min="7417" max="7417" width="14.875" style="1" customWidth="1"/>
    <col min="7418" max="7419" width="11.125" style="1" customWidth="1"/>
    <col min="7420" max="7420" width="9.625" style="1" customWidth="1"/>
    <col min="7421" max="7423" width="9" style="1"/>
    <col min="7424" max="7424" width="69.25" style="1" customWidth="1"/>
    <col min="7425" max="7665" width="9" style="1"/>
    <col min="7666" max="7666" width="3.625" style="1" customWidth="1"/>
    <col min="7667" max="7667" width="6.5" style="1" customWidth="1"/>
    <col min="7668" max="7668" width="6.125" style="1" customWidth="1"/>
    <col min="7669" max="7669" width="7.5" style="1" customWidth="1"/>
    <col min="7670" max="7670" width="12" style="1" customWidth="1"/>
    <col min="7671" max="7672" width="17.75" style="1" customWidth="1"/>
    <col min="7673" max="7673" width="14.875" style="1" customWidth="1"/>
    <col min="7674" max="7675" width="11.125" style="1" customWidth="1"/>
    <col min="7676" max="7676" width="9.625" style="1" customWidth="1"/>
    <col min="7677" max="7679" width="9" style="1"/>
    <col min="7680" max="7680" width="69.25" style="1" customWidth="1"/>
    <col min="7681" max="7921" width="9" style="1"/>
    <col min="7922" max="7922" width="3.625" style="1" customWidth="1"/>
    <col min="7923" max="7923" width="6.5" style="1" customWidth="1"/>
    <col min="7924" max="7924" width="6.125" style="1" customWidth="1"/>
    <col min="7925" max="7925" width="7.5" style="1" customWidth="1"/>
    <col min="7926" max="7926" width="12" style="1" customWidth="1"/>
    <col min="7927" max="7928" width="17.75" style="1" customWidth="1"/>
    <col min="7929" max="7929" width="14.875" style="1" customWidth="1"/>
    <col min="7930" max="7931" width="11.125" style="1" customWidth="1"/>
    <col min="7932" max="7932" width="9.625" style="1" customWidth="1"/>
    <col min="7933" max="7935" width="9" style="1"/>
    <col min="7936" max="7936" width="69.25" style="1" customWidth="1"/>
    <col min="7937" max="8177" width="9" style="1"/>
    <col min="8178" max="8178" width="3.625" style="1" customWidth="1"/>
    <col min="8179" max="8179" width="6.5" style="1" customWidth="1"/>
    <col min="8180" max="8180" width="6.125" style="1" customWidth="1"/>
    <col min="8181" max="8181" width="7.5" style="1" customWidth="1"/>
    <col min="8182" max="8182" width="12" style="1" customWidth="1"/>
    <col min="8183" max="8184" width="17.75" style="1" customWidth="1"/>
    <col min="8185" max="8185" width="14.875" style="1" customWidth="1"/>
    <col min="8186" max="8187" width="11.125" style="1" customWidth="1"/>
    <col min="8188" max="8188" width="9.625" style="1" customWidth="1"/>
    <col min="8189" max="8191" width="9" style="1"/>
    <col min="8192" max="8192" width="69.25" style="1" customWidth="1"/>
    <col min="8193" max="8433" width="9" style="1"/>
    <col min="8434" max="8434" width="3.625" style="1" customWidth="1"/>
    <col min="8435" max="8435" width="6.5" style="1" customWidth="1"/>
    <col min="8436" max="8436" width="6.125" style="1" customWidth="1"/>
    <col min="8437" max="8437" width="7.5" style="1" customWidth="1"/>
    <col min="8438" max="8438" width="12" style="1" customWidth="1"/>
    <col min="8439" max="8440" width="17.75" style="1" customWidth="1"/>
    <col min="8441" max="8441" width="14.875" style="1" customWidth="1"/>
    <col min="8442" max="8443" width="11.125" style="1" customWidth="1"/>
    <col min="8444" max="8444" width="9.625" style="1" customWidth="1"/>
    <col min="8445" max="8447" width="9" style="1"/>
    <col min="8448" max="8448" width="69.25" style="1" customWidth="1"/>
    <col min="8449" max="8689" width="9" style="1"/>
    <col min="8690" max="8690" width="3.625" style="1" customWidth="1"/>
    <col min="8691" max="8691" width="6.5" style="1" customWidth="1"/>
    <col min="8692" max="8692" width="6.125" style="1" customWidth="1"/>
    <col min="8693" max="8693" width="7.5" style="1" customWidth="1"/>
    <col min="8694" max="8694" width="12" style="1" customWidth="1"/>
    <col min="8695" max="8696" width="17.75" style="1" customWidth="1"/>
    <col min="8697" max="8697" width="14.875" style="1" customWidth="1"/>
    <col min="8698" max="8699" width="11.125" style="1" customWidth="1"/>
    <col min="8700" max="8700" width="9.625" style="1" customWidth="1"/>
    <col min="8701" max="8703" width="9" style="1"/>
    <col min="8704" max="8704" width="69.25" style="1" customWidth="1"/>
    <col min="8705" max="8945" width="9" style="1"/>
    <col min="8946" max="8946" width="3.625" style="1" customWidth="1"/>
    <col min="8947" max="8947" width="6.5" style="1" customWidth="1"/>
    <col min="8948" max="8948" width="6.125" style="1" customWidth="1"/>
    <col min="8949" max="8949" width="7.5" style="1" customWidth="1"/>
    <col min="8950" max="8950" width="12" style="1" customWidth="1"/>
    <col min="8951" max="8952" width="17.75" style="1" customWidth="1"/>
    <col min="8953" max="8953" width="14.875" style="1" customWidth="1"/>
    <col min="8954" max="8955" width="11.125" style="1" customWidth="1"/>
    <col min="8956" max="8956" width="9.625" style="1" customWidth="1"/>
    <col min="8957" max="8959" width="9" style="1"/>
    <col min="8960" max="8960" width="69.25" style="1" customWidth="1"/>
    <col min="8961" max="9201" width="9" style="1"/>
    <col min="9202" max="9202" width="3.625" style="1" customWidth="1"/>
    <col min="9203" max="9203" width="6.5" style="1" customWidth="1"/>
    <col min="9204" max="9204" width="6.125" style="1" customWidth="1"/>
    <col min="9205" max="9205" width="7.5" style="1" customWidth="1"/>
    <col min="9206" max="9206" width="12" style="1" customWidth="1"/>
    <col min="9207" max="9208" width="17.75" style="1" customWidth="1"/>
    <col min="9209" max="9209" width="14.875" style="1" customWidth="1"/>
    <col min="9210" max="9211" width="11.125" style="1" customWidth="1"/>
    <col min="9212" max="9212" width="9.625" style="1" customWidth="1"/>
    <col min="9213" max="9215" width="9" style="1"/>
    <col min="9216" max="9216" width="69.25" style="1" customWidth="1"/>
    <col min="9217" max="9457" width="9" style="1"/>
    <col min="9458" max="9458" width="3.625" style="1" customWidth="1"/>
    <col min="9459" max="9459" width="6.5" style="1" customWidth="1"/>
    <col min="9460" max="9460" width="6.125" style="1" customWidth="1"/>
    <col min="9461" max="9461" width="7.5" style="1" customWidth="1"/>
    <col min="9462" max="9462" width="12" style="1" customWidth="1"/>
    <col min="9463" max="9464" width="17.75" style="1" customWidth="1"/>
    <col min="9465" max="9465" width="14.875" style="1" customWidth="1"/>
    <col min="9466" max="9467" width="11.125" style="1" customWidth="1"/>
    <col min="9468" max="9468" width="9.625" style="1" customWidth="1"/>
    <col min="9469" max="9471" width="9" style="1"/>
    <col min="9472" max="9472" width="69.25" style="1" customWidth="1"/>
    <col min="9473" max="9713" width="9" style="1"/>
    <col min="9714" max="9714" width="3.625" style="1" customWidth="1"/>
    <col min="9715" max="9715" width="6.5" style="1" customWidth="1"/>
    <col min="9716" max="9716" width="6.125" style="1" customWidth="1"/>
    <col min="9717" max="9717" width="7.5" style="1" customWidth="1"/>
    <col min="9718" max="9718" width="12" style="1" customWidth="1"/>
    <col min="9719" max="9720" width="17.75" style="1" customWidth="1"/>
    <col min="9721" max="9721" width="14.875" style="1" customWidth="1"/>
    <col min="9722" max="9723" width="11.125" style="1" customWidth="1"/>
    <col min="9724" max="9724" width="9.625" style="1" customWidth="1"/>
    <col min="9725" max="9727" width="9" style="1"/>
    <col min="9728" max="9728" width="69.25" style="1" customWidth="1"/>
    <col min="9729" max="9969" width="9" style="1"/>
    <col min="9970" max="9970" width="3.625" style="1" customWidth="1"/>
    <col min="9971" max="9971" width="6.5" style="1" customWidth="1"/>
    <col min="9972" max="9972" width="6.125" style="1" customWidth="1"/>
    <col min="9973" max="9973" width="7.5" style="1" customWidth="1"/>
    <col min="9974" max="9974" width="12" style="1" customWidth="1"/>
    <col min="9975" max="9976" width="17.75" style="1" customWidth="1"/>
    <col min="9977" max="9977" width="14.875" style="1" customWidth="1"/>
    <col min="9978" max="9979" width="11.125" style="1" customWidth="1"/>
    <col min="9980" max="9980" width="9.625" style="1" customWidth="1"/>
    <col min="9981" max="9983" width="9" style="1"/>
    <col min="9984" max="9984" width="69.25" style="1" customWidth="1"/>
    <col min="9985" max="10225" width="9" style="1"/>
    <col min="10226" max="10226" width="3.625" style="1" customWidth="1"/>
    <col min="10227" max="10227" width="6.5" style="1" customWidth="1"/>
    <col min="10228" max="10228" width="6.125" style="1" customWidth="1"/>
    <col min="10229" max="10229" width="7.5" style="1" customWidth="1"/>
    <col min="10230" max="10230" width="12" style="1" customWidth="1"/>
    <col min="10231" max="10232" width="17.75" style="1" customWidth="1"/>
    <col min="10233" max="10233" width="14.875" style="1" customWidth="1"/>
    <col min="10234" max="10235" width="11.125" style="1" customWidth="1"/>
    <col min="10236" max="10236" width="9.625" style="1" customWidth="1"/>
    <col min="10237" max="10239" width="9" style="1"/>
    <col min="10240" max="10240" width="69.25" style="1" customWidth="1"/>
    <col min="10241" max="10481" width="9" style="1"/>
    <col min="10482" max="10482" width="3.625" style="1" customWidth="1"/>
    <col min="10483" max="10483" width="6.5" style="1" customWidth="1"/>
    <col min="10484" max="10484" width="6.125" style="1" customWidth="1"/>
    <col min="10485" max="10485" width="7.5" style="1" customWidth="1"/>
    <col min="10486" max="10486" width="12" style="1" customWidth="1"/>
    <col min="10487" max="10488" width="17.75" style="1" customWidth="1"/>
    <col min="10489" max="10489" width="14.875" style="1" customWidth="1"/>
    <col min="10490" max="10491" width="11.125" style="1" customWidth="1"/>
    <col min="10492" max="10492" width="9.625" style="1" customWidth="1"/>
    <col min="10493" max="10495" width="9" style="1"/>
    <col min="10496" max="10496" width="69.25" style="1" customWidth="1"/>
    <col min="10497" max="10737" width="9" style="1"/>
    <col min="10738" max="10738" width="3.625" style="1" customWidth="1"/>
    <col min="10739" max="10739" width="6.5" style="1" customWidth="1"/>
    <col min="10740" max="10740" width="6.125" style="1" customWidth="1"/>
    <col min="10741" max="10741" width="7.5" style="1" customWidth="1"/>
    <col min="10742" max="10742" width="12" style="1" customWidth="1"/>
    <col min="10743" max="10744" width="17.75" style="1" customWidth="1"/>
    <col min="10745" max="10745" width="14.875" style="1" customWidth="1"/>
    <col min="10746" max="10747" width="11.125" style="1" customWidth="1"/>
    <col min="10748" max="10748" width="9.625" style="1" customWidth="1"/>
    <col min="10749" max="10751" width="9" style="1"/>
    <col min="10752" max="10752" width="69.25" style="1" customWidth="1"/>
    <col min="10753" max="10993" width="9" style="1"/>
    <col min="10994" max="10994" width="3.625" style="1" customWidth="1"/>
    <col min="10995" max="10995" width="6.5" style="1" customWidth="1"/>
    <col min="10996" max="10996" width="6.125" style="1" customWidth="1"/>
    <col min="10997" max="10997" width="7.5" style="1" customWidth="1"/>
    <col min="10998" max="10998" width="12" style="1" customWidth="1"/>
    <col min="10999" max="11000" width="17.75" style="1" customWidth="1"/>
    <col min="11001" max="11001" width="14.875" style="1" customWidth="1"/>
    <col min="11002" max="11003" width="11.125" style="1" customWidth="1"/>
    <col min="11004" max="11004" width="9.625" style="1" customWidth="1"/>
    <col min="11005" max="11007" width="9" style="1"/>
    <col min="11008" max="11008" width="69.25" style="1" customWidth="1"/>
    <col min="11009" max="11249" width="9" style="1"/>
    <col min="11250" max="11250" width="3.625" style="1" customWidth="1"/>
    <col min="11251" max="11251" width="6.5" style="1" customWidth="1"/>
    <col min="11252" max="11252" width="6.125" style="1" customWidth="1"/>
    <col min="11253" max="11253" width="7.5" style="1" customWidth="1"/>
    <col min="11254" max="11254" width="12" style="1" customWidth="1"/>
    <col min="11255" max="11256" width="17.75" style="1" customWidth="1"/>
    <col min="11257" max="11257" width="14.875" style="1" customWidth="1"/>
    <col min="11258" max="11259" width="11.125" style="1" customWidth="1"/>
    <col min="11260" max="11260" width="9.625" style="1" customWidth="1"/>
    <col min="11261" max="11263" width="9" style="1"/>
    <col min="11264" max="11264" width="69.25" style="1" customWidth="1"/>
    <col min="11265" max="11505" width="9" style="1"/>
    <col min="11506" max="11506" width="3.625" style="1" customWidth="1"/>
    <col min="11507" max="11507" width="6.5" style="1" customWidth="1"/>
    <col min="11508" max="11508" width="6.125" style="1" customWidth="1"/>
    <col min="11509" max="11509" width="7.5" style="1" customWidth="1"/>
    <col min="11510" max="11510" width="12" style="1" customWidth="1"/>
    <col min="11511" max="11512" width="17.75" style="1" customWidth="1"/>
    <col min="11513" max="11513" width="14.875" style="1" customWidth="1"/>
    <col min="11514" max="11515" width="11.125" style="1" customWidth="1"/>
    <col min="11516" max="11516" width="9.625" style="1" customWidth="1"/>
    <col min="11517" max="11519" width="9" style="1"/>
    <col min="11520" max="11520" width="69.25" style="1" customWidth="1"/>
    <col min="11521" max="11761" width="9" style="1"/>
    <col min="11762" max="11762" width="3.625" style="1" customWidth="1"/>
    <col min="11763" max="11763" width="6.5" style="1" customWidth="1"/>
    <col min="11764" max="11764" width="6.125" style="1" customWidth="1"/>
    <col min="11765" max="11765" width="7.5" style="1" customWidth="1"/>
    <col min="11766" max="11766" width="12" style="1" customWidth="1"/>
    <col min="11767" max="11768" width="17.75" style="1" customWidth="1"/>
    <col min="11769" max="11769" width="14.875" style="1" customWidth="1"/>
    <col min="11770" max="11771" width="11.125" style="1" customWidth="1"/>
    <col min="11772" max="11772" width="9.625" style="1" customWidth="1"/>
    <col min="11773" max="11775" width="9" style="1"/>
    <col min="11776" max="11776" width="69.25" style="1" customWidth="1"/>
    <col min="11777" max="12017" width="9" style="1"/>
    <col min="12018" max="12018" width="3.625" style="1" customWidth="1"/>
    <col min="12019" max="12019" width="6.5" style="1" customWidth="1"/>
    <col min="12020" max="12020" width="6.125" style="1" customWidth="1"/>
    <col min="12021" max="12021" width="7.5" style="1" customWidth="1"/>
    <col min="12022" max="12022" width="12" style="1" customWidth="1"/>
    <col min="12023" max="12024" width="17.75" style="1" customWidth="1"/>
    <col min="12025" max="12025" width="14.875" style="1" customWidth="1"/>
    <col min="12026" max="12027" width="11.125" style="1" customWidth="1"/>
    <col min="12028" max="12028" width="9.625" style="1" customWidth="1"/>
    <col min="12029" max="12031" width="9" style="1"/>
    <col min="12032" max="12032" width="69.25" style="1" customWidth="1"/>
    <col min="12033" max="12273" width="9" style="1"/>
    <col min="12274" max="12274" width="3.625" style="1" customWidth="1"/>
    <col min="12275" max="12275" width="6.5" style="1" customWidth="1"/>
    <col min="12276" max="12276" width="6.125" style="1" customWidth="1"/>
    <col min="12277" max="12277" width="7.5" style="1" customWidth="1"/>
    <col min="12278" max="12278" width="12" style="1" customWidth="1"/>
    <col min="12279" max="12280" width="17.75" style="1" customWidth="1"/>
    <col min="12281" max="12281" width="14.875" style="1" customWidth="1"/>
    <col min="12282" max="12283" width="11.125" style="1" customWidth="1"/>
    <col min="12284" max="12284" width="9.625" style="1" customWidth="1"/>
    <col min="12285" max="12287" width="9" style="1"/>
    <col min="12288" max="12288" width="69.25" style="1" customWidth="1"/>
    <col min="12289" max="12529" width="9" style="1"/>
    <col min="12530" max="12530" width="3.625" style="1" customWidth="1"/>
    <col min="12531" max="12531" width="6.5" style="1" customWidth="1"/>
    <col min="12532" max="12532" width="6.125" style="1" customWidth="1"/>
    <col min="12533" max="12533" width="7.5" style="1" customWidth="1"/>
    <col min="12534" max="12534" width="12" style="1" customWidth="1"/>
    <col min="12535" max="12536" width="17.75" style="1" customWidth="1"/>
    <col min="12537" max="12537" width="14.875" style="1" customWidth="1"/>
    <col min="12538" max="12539" width="11.125" style="1" customWidth="1"/>
    <col min="12540" max="12540" width="9.625" style="1" customWidth="1"/>
    <col min="12541" max="12543" width="9" style="1"/>
    <col min="12544" max="12544" width="69.25" style="1" customWidth="1"/>
    <col min="12545" max="12785" width="9" style="1"/>
    <col min="12786" max="12786" width="3.625" style="1" customWidth="1"/>
    <col min="12787" max="12787" width="6.5" style="1" customWidth="1"/>
    <col min="12788" max="12788" width="6.125" style="1" customWidth="1"/>
    <col min="12789" max="12789" width="7.5" style="1" customWidth="1"/>
    <col min="12790" max="12790" width="12" style="1" customWidth="1"/>
    <col min="12791" max="12792" width="17.75" style="1" customWidth="1"/>
    <col min="12793" max="12793" width="14.875" style="1" customWidth="1"/>
    <col min="12794" max="12795" width="11.125" style="1" customWidth="1"/>
    <col min="12796" max="12796" width="9.625" style="1" customWidth="1"/>
    <col min="12797" max="12799" width="9" style="1"/>
    <col min="12800" max="12800" width="69.25" style="1" customWidth="1"/>
    <col min="12801" max="13041" width="9" style="1"/>
    <col min="13042" max="13042" width="3.625" style="1" customWidth="1"/>
    <col min="13043" max="13043" width="6.5" style="1" customWidth="1"/>
    <col min="13044" max="13044" width="6.125" style="1" customWidth="1"/>
    <col min="13045" max="13045" width="7.5" style="1" customWidth="1"/>
    <col min="13046" max="13046" width="12" style="1" customWidth="1"/>
    <col min="13047" max="13048" width="17.75" style="1" customWidth="1"/>
    <col min="13049" max="13049" width="14.875" style="1" customWidth="1"/>
    <col min="13050" max="13051" width="11.125" style="1" customWidth="1"/>
    <col min="13052" max="13052" width="9.625" style="1" customWidth="1"/>
    <col min="13053" max="13055" width="9" style="1"/>
    <col min="13056" max="13056" width="69.25" style="1" customWidth="1"/>
    <col min="13057" max="13297" width="9" style="1"/>
    <col min="13298" max="13298" width="3.625" style="1" customWidth="1"/>
    <col min="13299" max="13299" width="6.5" style="1" customWidth="1"/>
    <col min="13300" max="13300" width="6.125" style="1" customWidth="1"/>
    <col min="13301" max="13301" width="7.5" style="1" customWidth="1"/>
    <col min="13302" max="13302" width="12" style="1" customWidth="1"/>
    <col min="13303" max="13304" width="17.75" style="1" customWidth="1"/>
    <col min="13305" max="13305" width="14.875" style="1" customWidth="1"/>
    <col min="13306" max="13307" width="11.125" style="1" customWidth="1"/>
    <col min="13308" max="13308" width="9.625" style="1" customWidth="1"/>
    <col min="13309" max="13311" width="9" style="1"/>
    <col min="13312" max="13312" width="69.25" style="1" customWidth="1"/>
    <col min="13313" max="13553" width="9" style="1"/>
    <col min="13554" max="13554" width="3.625" style="1" customWidth="1"/>
    <col min="13555" max="13555" width="6.5" style="1" customWidth="1"/>
    <col min="13556" max="13556" width="6.125" style="1" customWidth="1"/>
    <col min="13557" max="13557" width="7.5" style="1" customWidth="1"/>
    <col min="13558" max="13558" width="12" style="1" customWidth="1"/>
    <col min="13559" max="13560" width="17.75" style="1" customWidth="1"/>
    <col min="13561" max="13561" width="14.875" style="1" customWidth="1"/>
    <col min="13562" max="13563" width="11.125" style="1" customWidth="1"/>
    <col min="13564" max="13564" width="9.625" style="1" customWidth="1"/>
    <col min="13565" max="13567" width="9" style="1"/>
    <col min="13568" max="13568" width="69.25" style="1" customWidth="1"/>
    <col min="13569" max="13809" width="9" style="1"/>
    <col min="13810" max="13810" width="3.625" style="1" customWidth="1"/>
    <col min="13811" max="13811" width="6.5" style="1" customWidth="1"/>
    <col min="13812" max="13812" width="6.125" style="1" customWidth="1"/>
    <col min="13813" max="13813" width="7.5" style="1" customWidth="1"/>
    <col min="13814" max="13814" width="12" style="1" customWidth="1"/>
    <col min="13815" max="13816" width="17.75" style="1" customWidth="1"/>
    <col min="13817" max="13817" width="14.875" style="1" customWidth="1"/>
    <col min="13818" max="13819" width="11.125" style="1" customWidth="1"/>
    <col min="13820" max="13820" width="9.625" style="1" customWidth="1"/>
    <col min="13821" max="13823" width="9" style="1"/>
    <col min="13824" max="13824" width="69.25" style="1" customWidth="1"/>
    <col min="13825" max="14065" width="9" style="1"/>
    <col min="14066" max="14066" width="3.625" style="1" customWidth="1"/>
    <col min="14067" max="14067" width="6.5" style="1" customWidth="1"/>
    <col min="14068" max="14068" width="6.125" style="1" customWidth="1"/>
    <col min="14069" max="14069" width="7.5" style="1" customWidth="1"/>
    <col min="14070" max="14070" width="12" style="1" customWidth="1"/>
    <col min="14071" max="14072" width="17.75" style="1" customWidth="1"/>
    <col min="14073" max="14073" width="14.875" style="1" customWidth="1"/>
    <col min="14074" max="14075" width="11.125" style="1" customWidth="1"/>
    <col min="14076" max="14076" width="9.625" style="1" customWidth="1"/>
    <col min="14077" max="14079" width="9" style="1"/>
    <col min="14080" max="14080" width="69.25" style="1" customWidth="1"/>
    <col min="14081" max="14321" width="9" style="1"/>
    <col min="14322" max="14322" width="3.625" style="1" customWidth="1"/>
    <col min="14323" max="14323" width="6.5" style="1" customWidth="1"/>
    <col min="14324" max="14324" width="6.125" style="1" customWidth="1"/>
    <col min="14325" max="14325" width="7.5" style="1" customWidth="1"/>
    <col min="14326" max="14326" width="12" style="1" customWidth="1"/>
    <col min="14327" max="14328" width="17.75" style="1" customWidth="1"/>
    <col min="14329" max="14329" width="14.875" style="1" customWidth="1"/>
    <col min="14330" max="14331" width="11.125" style="1" customWidth="1"/>
    <col min="14332" max="14332" width="9.625" style="1" customWidth="1"/>
    <col min="14333" max="14335" width="9" style="1"/>
    <col min="14336" max="14336" width="69.25" style="1" customWidth="1"/>
    <col min="14337" max="14577" width="9" style="1"/>
    <col min="14578" max="14578" width="3.625" style="1" customWidth="1"/>
    <col min="14579" max="14579" width="6.5" style="1" customWidth="1"/>
    <col min="14580" max="14580" width="6.125" style="1" customWidth="1"/>
    <col min="14581" max="14581" width="7.5" style="1" customWidth="1"/>
    <col min="14582" max="14582" width="12" style="1" customWidth="1"/>
    <col min="14583" max="14584" width="17.75" style="1" customWidth="1"/>
    <col min="14585" max="14585" width="14.875" style="1" customWidth="1"/>
    <col min="14586" max="14587" width="11.125" style="1" customWidth="1"/>
    <col min="14588" max="14588" width="9.625" style="1" customWidth="1"/>
    <col min="14589" max="14591" width="9" style="1"/>
    <col min="14592" max="14592" width="69.25" style="1" customWidth="1"/>
    <col min="14593" max="14833" width="9" style="1"/>
    <col min="14834" max="14834" width="3.625" style="1" customWidth="1"/>
    <col min="14835" max="14835" width="6.5" style="1" customWidth="1"/>
    <col min="14836" max="14836" width="6.125" style="1" customWidth="1"/>
    <col min="14837" max="14837" width="7.5" style="1" customWidth="1"/>
    <col min="14838" max="14838" width="12" style="1" customWidth="1"/>
    <col min="14839" max="14840" width="17.75" style="1" customWidth="1"/>
    <col min="14841" max="14841" width="14.875" style="1" customWidth="1"/>
    <col min="14842" max="14843" width="11.125" style="1" customWidth="1"/>
    <col min="14844" max="14844" width="9.625" style="1" customWidth="1"/>
    <col min="14845" max="14847" width="9" style="1"/>
    <col min="14848" max="14848" width="69.25" style="1" customWidth="1"/>
    <col min="14849" max="15089" width="9" style="1"/>
    <col min="15090" max="15090" width="3.625" style="1" customWidth="1"/>
    <col min="15091" max="15091" width="6.5" style="1" customWidth="1"/>
    <col min="15092" max="15092" width="6.125" style="1" customWidth="1"/>
    <col min="15093" max="15093" width="7.5" style="1" customWidth="1"/>
    <col min="15094" max="15094" width="12" style="1" customWidth="1"/>
    <col min="15095" max="15096" width="17.75" style="1" customWidth="1"/>
    <col min="15097" max="15097" width="14.875" style="1" customWidth="1"/>
    <col min="15098" max="15099" width="11.125" style="1" customWidth="1"/>
    <col min="15100" max="15100" width="9.625" style="1" customWidth="1"/>
    <col min="15101" max="15103" width="9" style="1"/>
    <col min="15104" max="15104" width="69.25" style="1" customWidth="1"/>
    <col min="15105" max="15345" width="9" style="1"/>
    <col min="15346" max="15346" width="3.625" style="1" customWidth="1"/>
    <col min="15347" max="15347" width="6.5" style="1" customWidth="1"/>
    <col min="15348" max="15348" width="6.125" style="1" customWidth="1"/>
    <col min="15349" max="15349" width="7.5" style="1" customWidth="1"/>
    <col min="15350" max="15350" width="12" style="1" customWidth="1"/>
    <col min="15351" max="15352" width="17.75" style="1" customWidth="1"/>
    <col min="15353" max="15353" width="14.875" style="1" customWidth="1"/>
    <col min="15354" max="15355" width="11.125" style="1" customWidth="1"/>
    <col min="15356" max="15356" width="9.625" style="1" customWidth="1"/>
    <col min="15357" max="15359" width="9" style="1"/>
    <col min="15360" max="15360" width="69.25" style="1" customWidth="1"/>
    <col min="15361" max="15601" width="9" style="1"/>
    <col min="15602" max="15602" width="3.625" style="1" customWidth="1"/>
    <col min="15603" max="15603" width="6.5" style="1" customWidth="1"/>
    <col min="15604" max="15604" width="6.125" style="1" customWidth="1"/>
    <col min="15605" max="15605" width="7.5" style="1" customWidth="1"/>
    <col min="15606" max="15606" width="12" style="1" customWidth="1"/>
    <col min="15607" max="15608" width="17.75" style="1" customWidth="1"/>
    <col min="15609" max="15609" width="14.875" style="1" customWidth="1"/>
    <col min="15610" max="15611" width="11.125" style="1" customWidth="1"/>
    <col min="15612" max="15612" width="9.625" style="1" customWidth="1"/>
    <col min="15613" max="15615" width="9" style="1"/>
    <col min="15616" max="15616" width="69.25" style="1" customWidth="1"/>
    <col min="15617" max="15857" width="9" style="1"/>
    <col min="15858" max="15858" width="3.625" style="1" customWidth="1"/>
    <col min="15859" max="15859" width="6.5" style="1" customWidth="1"/>
    <col min="15860" max="15860" width="6.125" style="1" customWidth="1"/>
    <col min="15861" max="15861" width="7.5" style="1" customWidth="1"/>
    <col min="15862" max="15862" width="12" style="1" customWidth="1"/>
    <col min="15863" max="15864" width="17.75" style="1" customWidth="1"/>
    <col min="15865" max="15865" width="14.875" style="1" customWidth="1"/>
    <col min="15866" max="15867" width="11.125" style="1" customWidth="1"/>
    <col min="15868" max="15868" width="9.625" style="1" customWidth="1"/>
    <col min="15869" max="15871" width="9" style="1"/>
    <col min="15872" max="15872" width="69.25" style="1" customWidth="1"/>
    <col min="15873" max="16113" width="9" style="1"/>
    <col min="16114" max="16114" width="3.625" style="1" customWidth="1"/>
    <col min="16115" max="16115" width="6.5" style="1" customWidth="1"/>
    <col min="16116" max="16116" width="6.125" style="1" customWidth="1"/>
    <col min="16117" max="16117" width="7.5" style="1" customWidth="1"/>
    <col min="16118" max="16118" width="12" style="1" customWidth="1"/>
    <col min="16119" max="16120" width="17.75" style="1" customWidth="1"/>
    <col min="16121" max="16121" width="14.875" style="1" customWidth="1"/>
    <col min="16122" max="16123" width="11.125" style="1" customWidth="1"/>
    <col min="16124" max="16124" width="9.625" style="1" customWidth="1"/>
    <col min="16125" max="16127" width="9" style="1"/>
    <col min="16128" max="16128" width="69.25" style="1" customWidth="1"/>
    <col min="16129" max="16384" width="9" style="1"/>
  </cols>
  <sheetData>
    <row r="1" spans="1:10" x14ac:dyDescent="0.15">
      <c r="A1" s="1" t="s">
        <v>72</v>
      </c>
      <c r="E1" s="4"/>
    </row>
    <row r="2" spans="1:10" x14ac:dyDescent="0.15">
      <c r="E2" s="4"/>
    </row>
    <row r="3" spans="1:10" ht="20.100000000000001" customHeight="1" x14ac:dyDescent="0.15">
      <c r="A3" s="1" t="s">
        <v>5</v>
      </c>
      <c r="C3" s="3"/>
      <c r="D3" s="3"/>
      <c r="E3" s="5"/>
      <c r="F3" s="5" t="s">
        <v>71</v>
      </c>
    </row>
    <row r="4" spans="1:10" ht="20.100000000000001" customHeight="1" thickBot="1" x14ac:dyDescent="0.2">
      <c r="A4" s="1" t="s">
        <v>32</v>
      </c>
      <c r="B4" s="5"/>
      <c r="C4" s="3"/>
      <c r="D4" s="5" t="s">
        <v>10</v>
      </c>
      <c r="E4" s="5"/>
    </row>
    <row r="5" spans="1:10" ht="20.100000000000001" customHeight="1" x14ac:dyDescent="0.15">
      <c r="A5" s="11" t="s">
        <v>20</v>
      </c>
      <c r="B5" s="12" t="s">
        <v>19</v>
      </c>
      <c r="C5" s="61" t="s">
        <v>31</v>
      </c>
      <c r="D5" s="62"/>
      <c r="E5" s="5"/>
    </row>
    <row r="6" spans="1:10" ht="20.100000000000001" customHeight="1" x14ac:dyDescent="0.15">
      <c r="A6" s="13" t="s">
        <v>11</v>
      </c>
      <c r="B6" s="6">
        <f>D23</f>
        <v>5000000</v>
      </c>
      <c r="C6" s="63"/>
      <c r="D6" s="64"/>
      <c r="E6" s="5"/>
    </row>
    <row r="7" spans="1:10" ht="20.100000000000001" customHeight="1" x14ac:dyDescent="0.15">
      <c r="A7" s="13" t="s">
        <v>12</v>
      </c>
      <c r="B7" s="6">
        <f>B10-B6-B8-B9</f>
        <v>2719268</v>
      </c>
      <c r="C7" s="63"/>
      <c r="D7" s="64"/>
      <c r="E7" s="5"/>
    </row>
    <row r="8" spans="1:10" ht="20.100000000000001" customHeight="1" x14ac:dyDescent="0.15">
      <c r="A8" s="13" t="s">
        <v>13</v>
      </c>
      <c r="B8" s="6"/>
      <c r="C8" s="63"/>
      <c r="D8" s="64"/>
      <c r="E8" s="5"/>
    </row>
    <row r="9" spans="1:10" ht="20.100000000000001" customHeight="1" thickBot="1" x14ac:dyDescent="0.2">
      <c r="A9" s="27" t="s">
        <v>27</v>
      </c>
      <c r="B9" s="28"/>
      <c r="C9" s="65"/>
      <c r="D9" s="66"/>
      <c r="E9" s="5"/>
    </row>
    <row r="10" spans="1:10" ht="20.100000000000001" customHeight="1" thickTop="1" thickBot="1" x14ac:dyDescent="0.2">
      <c r="A10" s="25" t="s">
        <v>17</v>
      </c>
      <c r="B10" s="19">
        <f>B23</f>
        <v>7719268</v>
      </c>
      <c r="C10" s="59"/>
      <c r="D10" s="60"/>
      <c r="E10" s="5"/>
    </row>
    <row r="11" spans="1:10" ht="20.100000000000001" customHeight="1" x14ac:dyDescent="0.15">
      <c r="C11" s="3"/>
      <c r="D11" s="3"/>
      <c r="E11" s="5"/>
    </row>
    <row r="12" spans="1:10" ht="20.100000000000001" customHeight="1" thickBot="1" x14ac:dyDescent="0.2">
      <c r="A12" s="1" t="s">
        <v>6</v>
      </c>
      <c r="C12" s="3"/>
      <c r="D12" s="3"/>
      <c r="E12" s="5"/>
      <c r="F12" s="5" t="s">
        <v>10</v>
      </c>
    </row>
    <row r="13" spans="1:10" ht="63" customHeight="1" thickBot="1" x14ac:dyDescent="0.2">
      <c r="A13" s="11" t="s">
        <v>7</v>
      </c>
      <c r="B13" s="30" t="s">
        <v>8</v>
      </c>
      <c r="C13" s="30" t="s">
        <v>28</v>
      </c>
      <c r="D13" s="30" t="s">
        <v>37</v>
      </c>
      <c r="E13" s="30" t="s">
        <v>34</v>
      </c>
      <c r="F13" s="31" t="s">
        <v>18</v>
      </c>
      <c r="H13" s="32" t="s">
        <v>36</v>
      </c>
      <c r="I13" s="33" t="s">
        <v>49</v>
      </c>
      <c r="J13" s="34" t="s">
        <v>53</v>
      </c>
    </row>
    <row r="14" spans="1:10" ht="37.5" customHeight="1" x14ac:dyDescent="0.15">
      <c r="A14" s="13" t="s">
        <v>0</v>
      </c>
      <c r="B14" s="6">
        <f>90000</f>
        <v>90000</v>
      </c>
      <c r="C14" s="7">
        <f t="shared" ref="C14:C20" si="0">ROUNDDOWN(B14/1.1,0)</f>
        <v>81818</v>
      </c>
      <c r="D14" s="7">
        <f>(ROUNDDOWN(C14*2/3,0))</f>
        <v>54545</v>
      </c>
      <c r="E14" s="8" t="s">
        <v>58</v>
      </c>
      <c r="F14" s="14" t="s">
        <v>23</v>
      </c>
      <c r="H14" s="35"/>
      <c r="I14" s="36"/>
      <c r="J14" s="37"/>
    </row>
    <row r="15" spans="1:10" ht="37.5" customHeight="1" x14ac:dyDescent="0.15">
      <c r="A15" s="13" t="s">
        <v>1</v>
      </c>
      <c r="B15" s="6">
        <v>15000</v>
      </c>
      <c r="C15" s="7">
        <f t="shared" si="0"/>
        <v>13636</v>
      </c>
      <c r="D15" s="7">
        <f t="shared" ref="D15:D21" si="1">(ROUNDDOWN(C15*2/3,0))</f>
        <v>9090</v>
      </c>
      <c r="E15" s="9" t="s">
        <v>22</v>
      </c>
      <c r="F15" s="15" t="s">
        <v>24</v>
      </c>
      <c r="H15" s="38"/>
      <c r="I15" s="39"/>
      <c r="J15" s="40"/>
    </row>
    <row r="16" spans="1:10" ht="60" x14ac:dyDescent="0.15">
      <c r="A16" s="13" t="s">
        <v>2</v>
      </c>
      <c r="B16" s="6">
        <f>1173268</f>
        <v>1173268</v>
      </c>
      <c r="C16" s="7">
        <f t="shared" si="0"/>
        <v>1066607</v>
      </c>
      <c r="D16" s="7">
        <f t="shared" si="1"/>
        <v>711071</v>
      </c>
      <c r="E16" s="8" t="s">
        <v>65</v>
      </c>
      <c r="F16" s="15"/>
      <c r="H16" s="38"/>
      <c r="I16" s="39"/>
      <c r="J16" s="40"/>
    </row>
    <row r="17" spans="1:10" ht="60" x14ac:dyDescent="0.15">
      <c r="A17" s="16" t="s">
        <v>29</v>
      </c>
      <c r="B17" s="6">
        <f>1650000</f>
        <v>1650000</v>
      </c>
      <c r="C17" s="7">
        <f t="shared" si="0"/>
        <v>1500000</v>
      </c>
      <c r="D17" s="7">
        <f>(ROUNDDOWN(C17*2/3,0))</f>
        <v>1000000</v>
      </c>
      <c r="E17" s="8" t="s">
        <v>57</v>
      </c>
      <c r="F17" s="15"/>
      <c r="G17" s="17" t="s">
        <v>45</v>
      </c>
      <c r="H17" s="41">
        <f>D17/D$23</f>
        <v>0.2</v>
      </c>
      <c r="I17" s="42" t="s">
        <v>60</v>
      </c>
      <c r="J17" s="43" t="s">
        <v>54</v>
      </c>
    </row>
    <row r="18" spans="1:10" ht="37.5" customHeight="1" x14ac:dyDescent="0.15">
      <c r="A18" s="13" t="s">
        <v>14</v>
      </c>
      <c r="B18" s="6">
        <v>900000</v>
      </c>
      <c r="C18" s="7">
        <f>ROUNDDOWN(B18/1.1,0)</f>
        <v>818181</v>
      </c>
      <c r="D18" s="7">
        <f t="shared" si="1"/>
        <v>545454</v>
      </c>
      <c r="E18" s="8" t="s">
        <v>21</v>
      </c>
      <c r="F18" s="15" t="s">
        <v>25</v>
      </c>
      <c r="H18" s="38"/>
      <c r="I18" s="39"/>
      <c r="J18" s="40"/>
    </row>
    <row r="19" spans="1:10" ht="37.5" customHeight="1" x14ac:dyDescent="0.15">
      <c r="A19" s="13" t="s">
        <v>15</v>
      </c>
      <c r="B19" s="6">
        <v>113000</v>
      </c>
      <c r="C19" s="7">
        <f t="shared" si="0"/>
        <v>102727</v>
      </c>
      <c r="D19" s="7">
        <f t="shared" si="1"/>
        <v>68484</v>
      </c>
      <c r="E19" s="8" t="s">
        <v>30</v>
      </c>
      <c r="F19" s="15"/>
      <c r="H19" s="38"/>
      <c r="I19" s="39"/>
      <c r="J19" s="40"/>
    </row>
    <row r="20" spans="1:10" ht="37.5" customHeight="1" x14ac:dyDescent="0.15">
      <c r="A20" s="13" t="s">
        <v>4</v>
      </c>
      <c r="B20" s="6">
        <v>1490000</v>
      </c>
      <c r="C20" s="7">
        <f t="shared" si="0"/>
        <v>1354545</v>
      </c>
      <c r="D20" s="7">
        <f t="shared" si="1"/>
        <v>903030</v>
      </c>
      <c r="E20" s="8" t="s">
        <v>35</v>
      </c>
      <c r="F20" s="15"/>
      <c r="G20" s="17" t="s">
        <v>45</v>
      </c>
      <c r="H20" s="41">
        <f>D20/D$23</f>
        <v>0.18060599999999999</v>
      </c>
      <c r="I20" s="44" t="s">
        <v>4</v>
      </c>
      <c r="J20" s="43" t="s">
        <v>55</v>
      </c>
    </row>
    <row r="21" spans="1:10" ht="37.5" customHeight="1" x14ac:dyDescent="0.15">
      <c r="A21" s="13" t="s">
        <v>39</v>
      </c>
      <c r="B21" s="6">
        <f>165000</f>
        <v>165000</v>
      </c>
      <c r="C21" s="7">
        <f t="shared" ref="C21" si="2">(ROUNDDOWN(B21/1.1,0))</f>
        <v>150000</v>
      </c>
      <c r="D21" s="7">
        <f t="shared" si="1"/>
        <v>100000</v>
      </c>
      <c r="E21" s="8" t="s">
        <v>38</v>
      </c>
      <c r="F21" s="15"/>
      <c r="H21" s="38"/>
      <c r="I21" s="39"/>
      <c r="J21" s="45"/>
    </row>
    <row r="22" spans="1:10" ht="37.5" customHeight="1" thickBot="1" x14ac:dyDescent="0.2">
      <c r="A22" s="27" t="s">
        <v>40</v>
      </c>
      <c r="B22" s="28">
        <f>B36+B48</f>
        <v>2123000</v>
      </c>
      <c r="C22" s="28">
        <f>C36+C48</f>
        <v>1929994</v>
      </c>
      <c r="D22" s="28">
        <f>D36+D48</f>
        <v>1608326</v>
      </c>
      <c r="E22" s="29" t="s">
        <v>16</v>
      </c>
      <c r="F22" s="57" t="s">
        <v>67</v>
      </c>
      <c r="G22" s="17" t="s">
        <v>45</v>
      </c>
      <c r="H22" s="41">
        <f>D22/D$23</f>
        <v>0.32166519999999998</v>
      </c>
      <c r="I22" s="44" t="s">
        <v>40</v>
      </c>
      <c r="J22" s="43" t="s">
        <v>55</v>
      </c>
    </row>
    <row r="23" spans="1:10" ht="37.5" customHeight="1" thickTop="1" thickBot="1" x14ac:dyDescent="0.2">
      <c r="A23" s="25" t="s">
        <v>17</v>
      </c>
      <c r="B23" s="19">
        <f>SUM(B14:B22)</f>
        <v>7719268</v>
      </c>
      <c r="C23" s="19">
        <f>SUM(C14:C22)</f>
        <v>7017508</v>
      </c>
      <c r="D23" s="19">
        <f>SUM(D14:D22)</f>
        <v>5000000</v>
      </c>
      <c r="E23" s="26"/>
      <c r="F23" s="21"/>
      <c r="G23" s="17" t="s">
        <v>45</v>
      </c>
      <c r="H23" s="46">
        <f>$D$23/5000000</f>
        <v>1</v>
      </c>
      <c r="I23" s="47" t="s">
        <v>46</v>
      </c>
      <c r="J23" s="48" t="s">
        <v>56</v>
      </c>
    </row>
    <row r="24" spans="1:10" ht="20.100000000000001" customHeight="1" x14ac:dyDescent="0.15">
      <c r="A24" s="58" t="s">
        <v>59</v>
      </c>
      <c r="B24" s="58"/>
      <c r="C24" s="58"/>
      <c r="D24" s="58"/>
      <c r="E24" s="58"/>
      <c r="F24" s="58"/>
    </row>
    <row r="25" spans="1:10" ht="20.100000000000001" customHeight="1" x14ac:dyDescent="0.15">
      <c r="A25" s="49"/>
      <c r="B25" s="49"/>
      <c r="C25" s="49"/>
      <c r="D25" s="49"/>
      <c r="E25" s="49"/>
      <c r="F25" s="49"/>
    </row>
    <row r="26" spans="1:10" ht="20.100000000000001" customHeight="1" x14ac:dyDescent="0.15">
      <c r="B26" s="10"/>
      <c r="C26" s="3"/>
      <c r="D26" s="3"/>
      <c r="E26" s="5"/>
    </row>
    <row r="27" spans="1:10" ht="20.100000000000001" customHeight="1" thickBot="1" x14ac:dyDescent="0.2">
      <c r="A27" s="1" t="s">
        <v>48</v>
      </c>
      <c r="C27" s="3"/>
      <c r="D27" s="3"/>
      <c r="E27" s="5"/>
      <c r="F27" s="5" t="s">
        <v>10</v>
      </c>
    </row>
    <row r="28" spans="1:10" ht="63" customHeight="1" thickBot="1" x14ac:dyDescent="0.2">
      <c r="A28" s="11" t="s">
        <v>7</v>
      </c>
      <c r="B28" s="30" t="s">
        <v>8</v>
      </c>
      <c r="C28" s="30" t="s">
        <v>28</v>
      </c>
      <c r="D28" s="30" t="s">
        <v>61</v>
      </c>
      <c r="E28" s="30" t="s">
        <v>34</v>
      </c>
      <c r="F28" s="31" t="s">
        <v>18</v>
      </c>
      <c r="H28" s="32" t="s">
        <v>36</v>
      </c>
      <c r="I28" s="33" t="s">
        <v>49</v>
      </c>
      <c r="J28" s="34" t="s">
        <v>53</v>
      </c>
    </row>
    <row r="29" spans="1:10" ht="39" customHeight="1" x14ac:dyDescent="0.15">
      <c r="A29" s="13" t="s">
        <v>0</v>
      </c>
      <c r="B29" s="6">
        <f>75000</f>
        <v>75000</v>
      </c>
      <c r="C29" s="7">
        <f>(ROUNDDOWN(B29/1.1,0))</f>
        <v>68181</v>
      </c>
      <c r="D29" s="7">
        <f>(ROUNDDOWN(C29*10/10,0))</f>
        <v>68181</v>
      </c>
      <c r="E29" s="8" t="s">
        <v>52</v>
      </c>
      <c r="F29" s="15" t="s">
        <v>26</v>
      </c>
      <c r="H29" s="38"/>
      <c r="I29" s="39"/>
      <c r="J29" s="45"/>
    </row>
    <row r="30" spans="1:10" ht="39" customHeight="1" x14ac:dyDescent="0.15">
      <c r="A30" s="13" t="s">
        <v>1</v>
      </c>
      <c r="B30" s="6">
        <f>15000</f>
        <v>15000</v>
      </c>
      <c r="C30" s="7">
        <f>(ROUNDDOWN(B30/1.1,0))</f>
        <v>13636</v>
      </c>
      <c r="D30" s="7">
        <f t="shared" ref="D30:D34" si="3">(ROUNDDOWN(C30*10/10,0))</f>
        <v>13636</v>
      </c>
      <c r="E30" s="9" t="s">
        <v>43</v>
      </c>
      <c r="F30" s="15" t="s">
        <v>24</v>
      </c>
      <c r="H30" s="38"/>
      <c r="I30" s="39"/>
      <c r="J30" s="45"/>
    </row>
    <row r="31" spans="1:10" ht="55.5" customHeight="1" x14ac:dyDescent="0.15">
      <c r="A31" s="13" t="s">
        <v>2</v>
      </c>
      <c r="B31" s="6">
        <f>350000</f>
        <v>350000</v>
      </c>
      <c r="C31" s="7">
        <f t="shared" ref="C31:C34" si="4">(ROUNDDOWN(B31/1.1,0))</f>
        <v>318181</v>
      </c>
      <c r="D31" s="7">
        <f t="shared" si="3"/>
        <v>318181</v>
      </c>
      <c r="E31" s="8" t="s">
        <v>64</v>
      </c>
      <c r="F31" s="15"/>
      <c r="H31" s="38"/>
      <c r="I31" s="39"/>
      <c r="J31" s="45"/>
    </row>
    <row r="32" spans="1:10" ht="39" customHeight="1" x14ac:dyDescent="0.15">
      <c r="A32" s="13" t="s">
        <v>62</v>
      </c>
      <c r="B32" s="6">
        <f>200000</f>
        <v>200000</v>
      </c>
      <c r="C32" s="7">
        <f t="shared" si="4"/>
        <v>181818</v>
      </c>
      <c r="D32" s="7">
        <f t="shared" si="3"/>
        <v>181818</v>
      </c>
      <c r="E32" s="8" t="s">
        <v>50</v>
      </c>
      <c r="F32" s="15" t="s">
        <v>25</v>
      </c>
      <c r="H32" s="38"/>
      <c r="I32" s="39"/>
      <c r="J32" s="45"/>
    </row>
    <row r="33" spans="1:10" ht="39" customHeight="1" x14ac:dyDescent="0.15">
      <c r="A33" s="13" t="s">
        <v>41</v>
      </c>
      <c r="B33" s="6">
        <f>160000</f>
        <v>160000</v>
      </c>
      <c r="C33" s="7">
        <f t="shared" si="4"/>
        <v>145454</v>
      </c>
      <c r="D33" s="7">
        <f t="shared" si="3"/>
        <v>145454</v>
      </c>
      <c r="E33" s="8" t="s">
        <v>33</v>
      </c>
      <c r="F33" s="15"/>
      <c r="H33" s="54">
        <f>D33/(D29+D30+D31+D32+D33+D34)</f>
        <v>0.16580300249638083</v>
      </c>
      <c r="I33" s="55" t="s">
        <v>41</v>
      </c>
      <c r="J33" s="56" t="s">
        <v>70</v>
      </c>
    </row>
    <row r="34" spans="1:10" ht="39" customHeight="1" x14ac:dyDescent="0.15">
      <c r="A34" s="13" t="s">
        <v>42</v>
      </c>
      <c r="B34" s="6">
        <f>165000</f>
        <v>165000</v>
      </c>
      <c r="C34" s="7">
        <f t="shared" si="4"/>
        <v>150000</v>
      </c>
      <c r="D34" s="7">
        <f t="shared" si="3"/>
        <v>150000</v>
      </c>
      <c r="E34" s="8" t="s">
        <v>38</v>
      </c>
      <c r="F34" s="15"/>
      <c r="H34" s="38"/>
      <c r="I34" s="39"/>
      <c r="J34" s="45"/>
    </row>
    <row r="35" spans="1:10" ht="39" customHeight="1" thickBot="1" x14ac:dyDescent="0.2">
      <c r="A35" s="22" t="s">
        <v>63</v>
      </c>
      <c r="B35" s="23">
        <f>ROUNDDOWN(SUM(B29:B34)*0.1,0)</f>
        <v>96500</v>
      </c>
      <c r="C35" s="23">
        <f>(ROUNDDOWN(SUM(C29:C34)*0.1,0))</f>
        <v>87727</v>
      </c>
      <c r="D35" s="23">
        <f>ROUNDDOWN(SUM(D29:D34)*0.1,0)</f>
        <v>87727</v>
      </c>
      <c r="E35" s="50" t="s">
        <v>44</v>
      </c>
      <c r="F35" s="24"/>
      <c r="H35" s="54">
        <f>D35/(D29+D30+D31+D32+D33+D34)</f>
        <v>0.1</v>
      </c>
      <c r="I35" s="55" t="s">
        <v>68</v>
      </c>
      <c r="J35" s="56" t="s">
        <v>69</v>
      </c>
    </row>
    <row r="36" spans="1:10" ht="39" customHeight="1" thickTop="1" thickBot="1" x14ac:dyDescent="0.2">
      <c r="A36" s="18" t="s">
        <v>3</v>
      </c>
      <c r="B36" s="19">
        <f>SUM(B29:B35)</f>
        <v>1061500</v>
      </c>
      <c r="C36" s="20">
        <f>SUM(C29:C35)</f>
        <v>964997</v>
      </c>
      <c r="D36" s="20">
        <f>SUM(D29:D35)</f>
        <v>964997</v>
      </c>
      <c r="E36" s="26"/>
      <c r="F36" s="21"/>
      <c r="H36" s="51"/>
      <c r="I36" s="52"/>
      <c r="J36" s="53"/>
    </row>
    <row r="37" spans="1:10" ht="18.75" customHeight="1" x14ac:dyDescent="0.15">
      <c r="A37" s="58" t="s">
        <v>59</v>
      </c>
      <c r="B37" s="58"/>
      <c r="C37" s="58"/>
      <c r="D37" s="58"/>
      <c r="E37" s="58"/>
      <c r="F37" s="58"/>
    </row>
    <row r="38" spans="1:10" x14ac:dyDescent="0.15">
      <c r="C38" s="2"/>
    </row>
    <row r="39" spans="1:10" ht="20.100000000000001" customHeight="1" thickBot="1" x14ac:dyDescent="0.2">
      <c r="A39" s="1" t="s">
        <v>66</v>
      </c>
      <c r="C39" s="3"/>
      <c r="D39" s="3"/>
      <c r="E39" s="5"/>
      <c r="F39" s="5" t="s">
        <v>10</v>
      </c>
    </row>
    <row r="40" spans="1:10" ht="63" customHeight="1" thickBot="1" x14ac:dyDescent="0.2">
      <c r="A40" s="11" t="s">
        <v>7</v>
      </c>
      <c r="B40" s="30" t="s">
        <v>8</v>
      </c>
      <c r="C40" s="30" t="s">
        <v>28</v>
      </c>
      <c r="D40" s="30" t="s">
        <v>47</v>
      </c>
      <c r="E40" s="30" t="s">
        <v>34</v>
      </c>
      <c r="F40" s="31" t="s">
        <v>18</v>
      </c>
      <c r="H40" s="32" t="s">
        <v>36</v>
      </c>
      <c r="I40" s="33" t="s">
        <v>49</v>
      </c>
      <c r="J40" s="34" t="s">
        <v>53</v>
      </c>
    </row>
    <row r="41" spans="1:10" ht="39" customHeight="1" x14ac:dyDescent="0.15">
      <c r="A41" s="13" t="s">
        <v>0</v>
      </c>
      <c r="B41" s="6">
        <f>75000</f>
        <v>75000</v>
      </c>
      <c r="C41" s="7">
        <f>(ROUNDDOWN(B41/1.1,0))</f>
        <v>68181</v>
      </c>
      <c r="D41" s="7">
        <f>(ROUNDDOWN(C41*2/3,0))</f>
        <v>45454</v>
      </c>
      <c r="E41" s="8" t="s">
        <v>51</v>
      </c>
      <c r="F41" s="15" t="s">
        <v>26</v>
      </c>
      <c r="H41" s="38"/>
      <c r="I41" s="39"/>
      <c r="J41" s="45"/>
    </row>
    <row r="42" spans="1:10" ht="39" customHeight="1" x14ac:dyDescent="0.15">
      <c r="A42" s="13" t="s">
        <v>1</v>
      </c>
      <c r="B42" s="6">
        <f>15000</f>
        <v>15000</v>
      </c>
      <c r="C42" s="7">
        <f>(ROUNDDOWN(B42/1.1,0))</f>
        <v>13636</v>
      </c>
      <c r="D42" s="7">
        <f t="shared" ref="D42:D46" si="5">(ROUNDDOWN(C42*2/3,0))</f>
        <v>9090</v>
      </c>
      <c r="E42" s="9" t="s">
        <v>43</v>
      </c>
      <c r="F42" s="15" t="s">
        <v>24</v>
      </c>
      <c r="H42" s="38"/>
      <c r="I42" s="39"/>
      <c r="J42" s="45"/>
    </row>
    <row r="43" spans="1:10" ht="56.25" customHeight="1" x14ac:dyDescent="0.15">
      <c r="A43" s="13" t="s">
        <v>2</v>
      </c>
      <c r="B43" s="6">
        <f>350000</f>
        <v>350000</v>
      </c>
      <c r="C43" s="7">
        <f t="shared" ref="C43:C46" si="6">(ROUNDDOWN(B43/1.1,0))</f>
        <v>318181</v>
      </c>
      <c r="D43" s="7">
        <f t="shared" si="5"/>
        <v>212120</v>
      </c>
      <c r="E43" s="8" t="s">
        <v>64</v>
      </c>
      <c r="F43" s="15"/>
      <c r="H43" s="38"/>
      <c r="I43" s="39"/>
      <c r="J43" s="45"/>
    </row>
    <row r="44" spans="1:10" ht="39" customHeight="1" x14ac:dyDescent="0.15">
      <c r="A44" s="13" t="s">
        <v>62</v>
      </c>
      <c r="B44" s="6">
        <f>200000</f>
        <v>200000</v>
      </c>
      <c r="C44" s="7">
        <f t="shared" si="6"/>
        <v>181818</v>
      </c>
      <c r="D44" s="7">
        <f t="shared" si="5"/>
        <v>121212</v>
      </c>
      <c r="E44" s="8" t="s">
        <v>50</v>
      </c>
      <c r="F44" s="15" t="s">
        <v>25</v>
      </c>
      <c r="H44" s="38"/>
      <c r="I44" s="39"/>
      <c r="J44" s="45"/>
    </row>
    <row r="45" spans="1:10" ht="39" customHeight="1" x14ac:dyDescent="0.15">
      <c r="A45" s="13" t="s">
        <v>41</v>
      </c>
      <c r="B45" s="6">
        <f>160000</f>
        <v>160000</v>
      </c>
      <c r="C45" s="7">
        <f t="shared" si="6"/>
        <v>145454</v>
      </c>
      <c r="D45" s="7">
        <f>(ROUNDDOWN(C45*2/3,0))</f>
        <v>96969</v>
      </c>
      <c r="E45" s="8" t="s">
        <v>33</v>
      </c>
      <c r="F45" s="15"/>
      <c r="H45" s="54">
        <f>D45/(D41+D42+D43+D44+D45+D46)</f>
        <v>0.16580290504321657</v>
      </c>
      <c r="I45" s="55" t="s">
        <v>4</v>
      </c>
      <c r="J45" s="56" t="s">
        <v>70</v>
      </c>
    </row>
    <row r="46" spans="1:10" ht="39" customHeight="1" x14ac:dyDescent="0.15">
      <c r="A46" s="13" t="s">
        <v>42</v>
      </c>
      <c r="B46" s="6">
        <f>165000</f>
        <v>165000</v>
      </c>
      <c r="C46" s="7">
        <f t="shared" si="6"/>
        <v>150000</v>
      </c>
      <c r="D46" s="7">
        <f t="shared" si="5"/>
        <v>100000</v>
      </c>
      <c r="E46" s="8" t="s">
        <v>38</v>
      </c>
      <c r="F46" s="15"/>
      <c r="H46" s="38"/>
      <c r="I46" s="39"/>
      <c r="J46" s="45"/>
    </row>
    <row r="47" spans="1:10" ht="39" customHeight="1" thickBot="1" x14ac:dyDescent="0.2">
      <c r="A47" s="22" t="s">
        <v>63</v>
      </c>
      <c r="B47" s="23">
        <f>ROUNDDOWN(SUM(B41:B46)*0.1,0)</f>
        <v>96500</v>
      </c>
      <c r="C47" s="23">
        <f>(ROUNDDOWN(SUM(C41:C46)*0.1,0))</f>
        <v>87727</v>
      </c>
      <c r="D47" s="23">
        <f>ROUNDDOWN(SUM(D41:D46)*0.1,0)</f>
        <v>58484</v>
      </c>
      <c r="E47" s="50" t="s">
        <v>44</v>
      </c>
      <c r="F47" s="24"/>
      <c r="H47" s="54">
        <f>D47/(D41+D42+D43+D44+D45+D46)</f>
        <v>9.9999145072626083E-2</v>
      </c>
      <c r="I47" s="55" t="s">
        <v>68</v>
      </c>
      <c r="J47" s="56" t="s">
        <v>69</v>
      </c>
    </row>
    <row r="48" spans="1:10" ht="39" customHeight="1" thickTop="1" thickBot="1" x14ac:dyDescent="0.2">
      <c r="A48" s="18" t="s">
        <v>3</v>
      </c>
      <c r="B48" s="19">
        <f>SUM(B41:B47)</f>
        <v>1061500</v>
      </c>
      <c r="C48" s="20">
        <f>SUM(C41:C47)</f>
        <v>964997</v>
      </c>
      <c r="D48" s="20">
        <f>SUM(D41:D47)</f>
        <v>643329</v>
      </c>
      <c r="E48" s="26"/>
      <c r="F48" s="21"/>
      <c r="H48" s="51"/>
      <c r="I48" s="52"/>
      <c r="J48" s="53"/>
    </row>
    <row r="49" spans="1:6" ht="18.75" customHeight="1" x14ac:dyDescent="0.15">
      <c r="A49" s="58" t="s">
        <v>59</v>
      </c>
      <c r="B49" s="58"/>
      <c r="C49" s="58"/>
      <c r="D49" s="58"/>
      <c r="E49" s="58"/>
      <c r="F49" s="58"/>
    </row>
    <row r="50" spans="1:6" x14ac:dyDescent="0.15">
      <c r="C50" s="2"/>
    </row>
    <row r="51" spans="1:6" x14ac:dyDescent="0.15">
      <c r="C51" s="2"/>
    </row>
    <row r="52" spans="1:6" x14ac:dyDescent="0.15">
      <c r="C52" s="2"/>
    </row>
    <row r="53" spans="1:6" x14ac:dyDescent="0.15">
      <c r="C53" s="2"/>
    </row>
    <row r="54" spans="1:6" x14ac:dyDescent="0.15">
      <c r="C54" s="2"/>
    </row>
    <row r="55" spans="1:6" x14ac:dyDescent="0.15">
      <c r="C55" s="2"/>
    </row>
    <row r="56" spans="1:6" x14ac:dyDescent="0.15">
      <c r="C56" s="2"/>
    </row>
    <row r="57" spans="1:6" x14ac:dyDescent="0.15">
      <c r="C57" s="2"/>
    </row>
    <row r="58" spans="1:6" x14ac:dyDescent="0.15">
      <c r="C58" s="2"/>
    </row>
    <row r="59" spans="1:6" x14ac:dyDescent="0.15">
      <c r="C59" s="2"/>
    </row>
    <row r="60" spans="1:6" x14ac:dyDescent="0.15">
      <c r="C60" s="2"/>
    </row>
    <row r="61" spans="1:6" x14ac:dyDescent="0.15">
      <c r="C61" s="2"/>
    </row>
    <row r="62" spans="1:6" x14ac:dyDescent="0.15">
      <c r="C62" s="2"/>
    </row>
    <row r="63" spans="1:6" x14ac:dyDescent="0.15">
      <c r="C63" s="2"/>
    </row>
    <row r="64" spans="1:6" x14ac:dyDescent="0.15">
      <c r="C64" s="2"/>
    </row>
    <row r="65" spans="3:3" x14ac:dyDescent="0.15">
      <c r="C65" s="2"/>
    </row>
    <row r="66" spans="3:3" x14ac:dyDescent="0.15">
      <c r="C66" s="2"/>
    </row>
    <row r="67" spans="3:3" x14ac:dyDescent="0.15">
      <c r="C67" s="2"/>
    </row>
    <row r="68" spans="3:3" x14ac:dyDescent="0.15">
      <c r="C68" s="2"/>
    </row>
    <row r="69" spans="3:3" x14ac:dyDescent="0.15">
      <c r="C69" s="2"/>
    </row>
    <row r="70" spans="3:3" x14ac:dyDescent="0.15">
      <c r="C70" s="2"/>
    </row>
    <row r="71" spans="3:3" x14ac:dyDescent="0.15">
      <c r="C71" s="2"/>
    </row>
    <row r="72" spans="3:3" x14ac:dyDescent="0.15">
      <c r="C72" s="2"/>
    </row>
    <row r="73" spans="3:3" x14ac:dyDescent="0.15">
      <c r="C73" s="2"/>
    </row>
    <row r="74" spans="3:3" x14ac:dyDescent="0.15">
      <c r="C74" s="2"/>
    </row>
    <row r="75" spans="3:3" x14ac:dyDescent="0.15">
      <c r="C75" s="2"/>
    </row>
    <row r="76" spans="3:3" x14ac:dyDescent="0.15">
      <c r="C76" s="2"/>
    </row>
    <row r="77" spans="3:3" x14ac:dyDescent="0.15">
      <c r="C77" s="2"/>
    </row>
    <row r="78" spans="3:3" x14ac:dyDescent="0.15">
      <c r="C78" s="2"/>
    </row>
    <row r="79" spans="3:3" x14ac:dyDescent="0.15">
      <c r="C79" s="2"/>
    </row>
    <row r="80" spans="3:3" x14ac:dyDescent="0.15">
      <c r="C80" s="2"/>
    </row>
    <row r="81" spans="3:3" x14ac:dyDescent="0.15">
      <c r="C81" s="2"/>
    </row>
    <row r="82" spans="3:3" x14ac:dyDescent="0.15">
      <c r="C82" s="2"/>
    </row>
    <row r="83" spans="3:3" x14ac:dyDescent="0.15">
      <c r="C83" s="2"/>
    </row>
    <row r="84" spans="3:3" x14ac:dyDescent="0.15">
      <c r="C84" s="2"/>
    </row>
    <row r="85" spans="3:3" x14ac:dyDescent="0.15">
      <c r="C85" s="2"/>
    </row>
    <row r="86" spans="3:3" x14ac:dyDescent="0.15">
      <c r="C86" s="2"/>
    </row>
    <row r="87" spans="3:3" x14ac:dyDescent="0.15">
      <c r="C87" s="2"/>
    </row>
    <row r="88" spans="3:3" x14ac:dyDescent="0.15">
      <c r="C88" s="2"/>
    </row>
    <row r="89" spans="3:3" x14ac:dyDescent="0.15">
      <c r="C89" s="2"/>
    </row>
    <row r="90" spans="3:3" x14ac:dyDescent="0.15">
      <c r="C90" s="2"/>
    </row>
    <row r="91" spans="3:3" x14ac:dyDescent="0.15">
      <c r="C91" s="2"/>
    </row>
    <row r="92" spans="3:3" x14ac:dyDescent="0.15">
      <c r="C92" s="2"/>
    </row>
    <row r="93" spans="3:3" x14ac:dyDescent="0.15">
      <c r="C93" s="2"/>
    </row>
    <row r="94" spans="3:3" x14ac:dyDescent="0.15">
      <c r="C94" s="2"/>
    </row>
    <row r="95" spans="3:3" x14ac:dyDescent="0.15">
      <c r="C95" s="2"/>
    </row>
    <row r="96" spans="3:3" x14ac:dyDescent="0.15">
      <c r="C96" s="2"/>
    </row>
    <row r="97" spans="3:3" x14ac:dyDescent="0.15">
      <c r="C97" s="2"/>
    </row>
    <row r="98" spans="3:3" x14ac:dyDescent="0.15">
      <c r="C98" s="2"/>
    </row>
    <row r="99" spans="3:3" x14ac:dyDescent="0.15">
      <c r="C99" s="2"/>
    </row>
    <row r="100" spans="3:3" x14ac:dyDescent="0.15">
      <c r="C100" s="2"/>
    </row>
    <row r="101" spans="3:3" x14ac:dyDescent="0.15">
      <c r="C101" s="2"/>
    </row>
    <row r="102" spans="3:3" x14ac:dyDescent="0.15">
      <c r="C102" s="2"/>
    </row>
    <row r="103" spans="3:3" x14ac:dyDescent="0.15">
      <c r="C103" s="2"/>
    </row>
    <row r="104" spans="3:3" x14ac:dyDescent="0.15">
      <c r="C104" s="2"/>
    </row>
    <row r="105" spans="3:3" x14ac:dyDescent="0.15">
      <c r="C105" s="2"/>
    </row>
    <row r="106" spans="3:3" x14ac:dyDescent="0.15">
      <c r="C106" s="2"/>
    </row>
    <row r="107" spans="3:3" x14ac:dyDescent="0.15">
      <c r="C107" s="2"/>
    </row>
    <row r="108" spans="3:3" x14ac:dyDescent="0.15">
      <c r="C108" s="2"/>
    </row>
    <row r="109" spans="3:3" x14ac:dyDescent="0.15">
      <c r="C109" s="2"/>
    </row>
    <row r="110" spans="3:3" x14ac:dyDescent="0.15">
      <c r="C110" s="2"/>
    </row>
    <row r="111" spans="3:3" x14ac:dyDescent="0.15">
      <c r="C111" s="2"/>
    </row>
    <row r="112" spans="3:3" x14ac:dyDescent="0.15">
      <c r="C112" s="2"/>
    </row>
    <row r="113" spans="3:3" x14ac:dyDescent="0.15">
      <c r="C113" s="2"/>
    </row>
    <row r="114" spans="3:3" x14ac:dyDescent="0.15">
      <c r="C114" s="2"/>
    </row>
    <row r="115" spans="3:3" x14ac:dyDescent="0.15">
      <c r="C115" s="2"/>
    </row>
    <row r="116" spans="3:3" x14ac:dyDescent="0.15">
      <c r="C116" s="2"/>
    </row>
    <row r="117" spans="3:3" x14ac:dyDescent="0.15">
      <c r="C117" s="2"/>
    </row>
    <row r="118" spans="3:3" x14ac:dyDescent="0.15">
      <c r="C118" s="2"/>
    </row>
    <row r="119" spans="3:3" x14ac:dyDescent="0.15">
      <c r="C119" s="2"/>
    </row>
    <row r="120" spans="3:3" x14ac:dyDescent="0.15">
      <c r="C120" s="2"/>
    </row>
    <row r="121" spans="3:3" x14ac:dyDescent="0.15">
      <c r="C121" s="2"/>
    </row>
    <row r="122" spans="3:3" x14ac:dyDescent="0.15">
      <c r="C122" s="2"/>
    </row>
    <row r="123" spans="3:3" x14ac:dyDescent="0.15">
      <c r="C123" s="2"/>
    </row>
    <row r="124" spans="3:3" x14ac:dyDescent="0.15">
      <c r="C124" s="2"/>
    </row>
    <row r="125" spans="3:3" x14ac:dyDescent="0.15">
      <c r="C125" s="2"/>
    </row>
    <row r="126" spans="3:3" x14ac:dyDescent="0.15">
      <c r="C126" s="2"/>
    </row>
    <row r="127" spans="3:3" x14ac:dyDescent="0.15">
      <c r="C127" s="2"/>
    </row>
    <row r="128" spans="3:3" x14ac:dyDescent="0.15">
      <c r="C128" s="2"/>
    </row>
    <row r="129" spans="3:3" x14ac:dyDescent="0.15">
      <c r="C129" s="2"/>
    </row>
    <row r="130" spans="3:3" x14ac:dyDescent="0.15">
      <c r="C130" s="2"/>
    </row>
    <row r="131" spans="3:3" x14ac:dyDescent="0.15">
      <c r="C131" s="2"/>
    </row>
    <row r="132" spans="3:3" x14ac:dyDescent="0.15">
      <c r="C132" s="2"/>
    </row>
    <row r="133" spans="3:3" x14ac:dyDescent="0.15">
      <c r="C133" s="2"/>
    </row>
    <row r="134" spans="3:3" x14ac:dyDescent="0.15">
      <c r="C134" s="2"/>
    </row>
    <row r="135" spans="3:3" x14ac:dyDescent="0.15">
      <c r="C135" s="2"/>
    </row>
    <row r="136" spans="3:3" x14ac:dyDescent="0.15">
      <c r="C136" s="2"/>
    </row>
    <row r="137" spans="3:3" x14ac:dyDescent="0.15">
      <c r="C137" s="2"/>
    </row>
    <row r="138" spans="3:3" x14ac:dyDescent="0.15">
      <c r="C138" s="2"/>
    </row>
    <row r="139" spans="3:3" x14ac:dyDescent="0.15">
      <c r="C139" s="2"/>
    </row>
    <row r="140" spans="3:3" x14ac:dyDescent="0.15">
      <c r="C140" s="2"/>
    </row>
    <row r="141" spans="3:3" x14ac:dyDescent="0.15">
      <c r="C141" s="2"/>
    </row>
    <row r="142" spans="3:3" x14ac:dyDescent="0.15">
      <c r="C142" s="2"/>
    </row>
    <row r="143" spans="3:3" x14ac:dyDescent="0.15">
      <c r="C143" s="2"/>
    </row>
    <row r="144" spans="3:3" x14ac:dyDescent="0.15">
      <c r="C144" s="2"/>
    </row>
    <row r="145" spans="3:3" x14ac:dyDescent="0.15">
      <c r="C145" s="2"/>
    </row>
    <row r="146" spans="3:3" x14ac:dyDescent="0.15">
      <c r="C146" s="2"/>
    </row>
    <row r="147" spans="3:3" x14ac:dyDescent="0.15">
      <c r="C147" s="2"/>
    </row>
    <row r="148" spans="3:3" x14ac:dyDescent="0.15">
      <c r="C148" s="2"/>
    </row>
    <row r="149" spans="3:3" x14ac:dyDescent="0.15">
      <c r="C149" s="2"/>
    </row>
    <row r="150" spans="3:3" x14ac:dyDescent="0.15">
      <c r="C150" s="2"/>
    </row>
    <row r="151" spans="3:3" x14ac:dyDescent="0.15">
      <c r="C151" s="2"/>
    </row>
    <row r="152" spans="3:3" x14ac:dyDescent="0.15">
      <c r="C152" s="2"/>
    </row>
    <row r="153" spans="3:3" x14ac:dyDescent="0.15">
      <c r="C153" s="2"/>
    </row>
    <row r="154" spans="3:3" x14ac:dyDescent="0.15">
      <c r="C154" s="2"/>
    </row>
    <row r="155" spans="3:3" x14ac:dyDescent="0.15">
      <c r="C155" s="2"/>
    </row>
    <row r="156" spans="3:3" x14ac:dyDescent="0.15">
      <c r="C156" s="2"/>
    </row>
    <row r="157" spans="3:3" x14ac:dyDescent="0.15">
      <c r="C157" s="2"/>
    </row>
    <row r="158" spans="3:3" x14ac:dyDescent="0.15">
      <c r="C158" s="2"/>
    </row>
    <row r="159" spans="3:3" x14ac:dyDescent="0.15">
      <c r="C159" s="2"/>
    </row>
    <row r="160" spans="3:3" x14ac:dyDescent="0.15">
      <c r="C160" s="2"/>
    </row>
    <row r="161" spans="3:3" x14ac:dyDescent="0.15">
      <c r="C161" s="2"/>
    </row>
    <row r="162" spans="3:3" x14ac:dyDescent="0.15">
      <c r="C162" s="2"/>
    </row>
    <row r="163" spans="3:3" x14ac:dyDescent="0.15">
      <c r="C163" s="2"/>
    </row>
    <row r="164" spans="3:3" x14ac:dyDescent="0.15">
      <c r="C164" s="2"/>
    </row>
    <row r="165" spans="3:3" x14ac:dyDescent="0.15">
      <c r="C165" s="2"/>
    </row>
    <row r="166" spans="3:3" x14ac:dyDescent="0.15">
      <c r="C166" s="2"/>
    </row>
    <row r="167" spans="3:3" x14ac:dyDescent="0.15">
      <c r="C167" s="2"/>
    </row>
    <row r="168" spans="3:3" x14ac:dyDescent="0.15">
      <c r="C168" s="2"/>
    </row>
    <row r="169" spans="3:3" x14ac:dyDescent="0.15">
      <c r="C169" s="2"/>
    </row>
    <row r="170" spans="3:3" x14ac:dyDescent="0.15">
      <c r="C170" s="2"/>
    </row>
    <row r="171" spans="3:3" x14ac:dyDescent="0.15">
      <c r="C171" s="2"/>
    </row>
    <row r="172" spans="3:3" x14ac:dyDescent="0.15">
      <c r="C172" s="2"/>
    </row>
    <row r="173" spans="3:3" x14ac:dyDescent="0.15">
      <c r="C173" s="2"/>
    </row>
    <row r="174" spans="3:3" x14ac:dyDescent="0.15">
      <c r="C174" s="2"/>
    </row>
    <row r="175" spans="3:3" x14ac:dyDescent="0.15">
      <c r="C175" s="2"/>
    </row>
    <row r="176" spans="3:3" x14ac:dyDescent="0.15">
      <c r="C176" s="2"/>
    </row>
    <row r="177" spans="3:3" x14ac:dyDescent="0.15">
      <c r="C177" s="2"/>
    </row>
    <row r="178" spans="3:3" x14ac:dyDescent="0.15">
      <c r="C178" s="2"/>
    </row>
    <row r="179" spans="3:3" x14ac:dyDescent="0.15">
      <c r="C179" s="2"/>
    </row>
    <row r="180" spans="3:3" x14ac:dyDescent="0.15">
      <c r="C180" s="2"/>
    </row>
    <row r="181" spans="3:3" x14ac:dyDescent="0.15">
      <c r="C181" s="2"/>
    </row>
    <row r="182" spans="3:3" x14ac:dyDescent="0.15">
      <c r="C182" s="2"/>
    </row>
    <row r="183" spans="3:3" x14ac:dyDescent="0.15">
      <c r="C183" s="2"/>
    </row>
    <row r="184" spans="3:3" x14ac:dyDescent="0.15">
      <c r="C184" s="2"/>
    </row>
    <row r="185" spans="3:3" x14ac:dyDescent="0.15">
      <c r="C185" s="2"/>
    </row>
    <row r="186" spans="3:3" x14ac:dyDescent="0.15">
      <c r="C186" s="2"/>
    </row>
    <row r="187" spans="3:3" x14ac:dyDescent="0.15">
      <c r="C187" s="2"/>
    </row>
    <row r="188" spans="3:3" x14ac:dyDescent="0.15">
      <c r="C188" s="2"/>
    </row>
    <row r="189" spans="3:3" x14ac:dyDescent="0.15">
      <c r="C189" s="2"/>
    </row>
    <row r="190" spans="3:3" x14ac:dyDescent="0.15">
      <c r="C190" s="2"/>
    </row>
    <row r="191" spans="3:3" x14ac:dyDescent="0.15">
      <c r="C191" s="2"/>
    </row>
    <row r="192" spans="3:3" x14ac:dyDescent="0.15">
      <c r="C192" s="2"/>
    </row>
    <row r="193" spans="3:3" x14ac:dyDescent="0.15">
      <c r="C193" s="2"/>
    </row>
    <row r="194" spans="3:3" x14ac:dyDescent="0.15">
      <c r="C194" s="2"/>
    </row>
    <row r="195" spans="3:3" x14ac:dyDescent="0.15">
      <c r="C195" s="2"/>
    </row>
    <row r="196" spans="3:3" x14ac:dyDescent="0.15">
      <c r="C196" s="2"/>
    </row>
    <row r="197" spans="3:3" x14ac:dyDescent="0.15">
      <c r="C197" s="2"/>
    </row>
    <row r="198" spans="3:3" x14ac:dyDescent="0.15">
      <c r="C198" s="2"/>
    </row>
    <row r="199" spans="3:3" x14ac:dyDescent="0.15">
      <c r="C199" s="2"/>
    </row>
    <row r="200" spans="3:3" x14ac:dyDescent="0.15">
      <c r="C200" s="2"/>
    </row>
    <row r="201" spans="3:3" x14ac:dyDescent="0.15">
      <c r="C201" s="2"/>
    </row>
    <row r="202" spans="3:3" x14ac:dyDescent="0.15">
      <c r="C202" s="2"/>
    </row>
    <row r="203" spans="3:3" x14ac:dyDescent="0.15">
      <c r="C203" s="2"/>
    </row>
    <row r="204" spans="3:3" x14ac:dyDescent="0.15">
      <c r="C204" s="2"/>
    </row>
    <row r="205" spans="3:3" x14ac:dyDescent="0.15">
      <c r="C205" s="2"/>
    </row>
    <row r="206" spans="3:3" x14ac:dyDescent="0.15">
      <c r="C206" s="2"/>
    </row>
    <row r="207" spans="3:3" x14ac:dyDescent="0.15">
      <c r="C207" s="2"/>
    </row>
    <row r="208" spans="3:3" x14ac:dyDescent="0.15">
      <c r="C208" s="2"/>
    </row>
    <row r="209" spans="3:3" x14ac:dyDescent="0.15">
      <c r="C209" s="2"/>
    </row>
    <row r="210" spans="3:3" x14ac:dyDescent="0.15">
      <c r="C210" s="2"/>
    </row>
    <row r="211" spans="3:3" x14ac:dyDescent="0.15">
      <c r="C211" s="2"/>
    </row>
    <row r="212" spans="3:3" x14ac:dyDescent="0.15">
      <c r="C212" s="2"/>
    </row>
    <row r="213" spans="3:3" x14ac:dyDescent="0.15">
      <c r="C213" s="2"/>
    </row>
    <row r="214" spans="3:3" x14ac:dyDescent="0.15">
      <c r="C214" s="2"/>
    </row>
    <row r="215" spans="3:3" x14ac:dyDescent="0.15">
      <c r="C215" s="2"/>
    </row>
    <row r="216" spans="3:3" x14ac:dyDescent="0.15">
      <c r="C216" s="2"/>
    </row>
    <row r="217" spans="3:3" x14ac:dyDescent="0.15">
      <c r="C217" s="2"/>
    </row>
    <row r="218" spans="3:3" x14ac:dyDescent="0.15">
      <c r="C218" s="2"/>
    </row>
    <row r="219" spans="3:3" x14ac:dyDescent="0.15">
      <c r="C219" s="2"/>
    </row>
    <row r="220" spans="3:3" x14ac:dyDescent="0.15">
      <c r="C220" s="2"/>
    </row>
    <row r="221" spans="3:3" x14ac:dyDescent="0.15">
      <c r="C221" s="2"/>
    </row>
    <row r="222" spans="3:3" x14ac:dyDescent="0.15">
      <c r="C222" s="2"/>
    </row>
    <row r="223" spans="3:3" x14ac:dyDescent="0.15">
      <c r="C223" s="2"/>
    </row>
    <row r="224" spans="3:3" x14ac:dyDescent="0.15">
      <c r="C224" s="2"/>
    </row>
    <row r="225" spans="3:3" x14ac:dyDescent="0.15">
      <c r="C225" s="2"/>
    </row>
    <row r="226" spans="3:3" x14ac:dyDescent="0.15">
      <c r="C226" s="2"/>
    </row>
    <row r="227" spans="3:3" x14ac:dyDescent="0.15">
      <c r="C227" s="2"/>
    </row>
    <row r="228" spans="3:3" x14ac:dyDescent="0.15">
      <c r="C228" s="2"/>
    </row>
    <row r="229" spans="3:3" x14ac:dyDescent="0.15">
      <c r="C229" s="2"/>
    </row>
    <row r="230" spans="3:3" x14ac:dyDescent="0.15">
      <c r="C230" s="2"/>
    </row>
    <row r="231" spans="3:3" x14ac:dyDescent="0.15">
      <c r="C231" s="2"/>
    </row>
    <row r="232" spans="3:3" x14ac:dyDescent="0.15">
      <c r="C232" s="2"/>
    </row>
    <row r="233" spans="3:3" x14ac:dyDescent="0.15">
      <c r="C233" s="2"/>
    </row>
    <row r="234" spans="3:3" x14ac:dyDescent="0.15">
      <c r="C234" s="2"/>
    </row>
    <row r="235" spans="3:3" x14ac:dyDescent="0.15">
      <c r="C235" s="2"/>
    </row>
    <row r="236" spans="3:3" x14ac:dyDescent="0.15">
      <c r="C236" s="2"/>
    </row>
  </sheetData>
  <mergeCells count="9">
    <mergeCell ref="A24:F24"/>
    <mergeCell ref="A37:F37"/>
    <mergeCell ref="A49:F49"/>
    <mergeCell ref="C5:D5"/>
    <mergeCell ref="C6:D6"/>
    <mergeCell ref="C7:D7"/>
    <mergeCell ref="C8:D8"/>
    <mergeCell ref="C9:D9"/>
    <mergeCell ref="C10:D10"/>
  </mergeCells>
  <phoneticPr fontId="2"/>
  <printOptions horizontalCentered="1"/>
  <pageMargins left="0.70866141732283472" right="0.35433070866141736" top="0.74803149606299213" bottom="0.74803149606299213" header="0.31496062992125984" footer="0.31496062992125984"/>
  <pageSetup paperSize="9" scale="4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収支予算書（令和５年度）</vt:lpstr>
      <vt:lpstr>収支予算書（２ヵ年事業の場合のみ作成）</vt:lpstr>
      <vt:lpstr>'収支予算書（２ヵ年事業の場合のみ作成）'!Print_Area</vt:lpstr>
      <vt:lpstr>'収支予算書（令和５年度）'!Print_Area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市田 聡</cp:lastModifiedBy>
  <cp:lastPrinted>2023-03-09T02:07:15Z</cp:lastPrinted>
  <dcterms:modified xsi:type="dcterms:W3CDTF">2023-03-30T09:18:47Z</dcterms:modified>
</cp:coreProperties>
</file>