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N:\4_産学官連携推進センター\4-03_連携促進課\4-03-1_事業\07_とやま成長産業創造プロジェクト推進事業\R05グリーン成長戦略分野研究開発支援事業\02_事業実施・募集要領_グリーン成長戦略分野研究開発支援事業\1回目【当初募集】\HP掲載データ（決裁後にデータを差し替えすること）\"/>
    </mc:Choice>
  </mc:AlternateContent>
  <xr:revisionPtr revIDLastSave="0" documentId="13_ncr:1_{E2AA60A0-0C93-4F05-BBFE-E7008C204B97}" xr6:coauthVersionLast="47" xr6:coauthVersionMax="47" xr10:uidLastSave="{00000000-0000-0000-0000-000000000000}"/>
  <bookViews>
    <workbookView xWindow="-120" yWindow="-120" windowWidth="29040" windowHeight="15840" tabRatio="771" xr2:uid="{00000000-000D-0000-FFFF-FFFF00000000}"/>
  </bookViews>
  <sheets>
    <sheet name="収支予算書（令和５年度）" sheetId="4" r:id="rId1"/>
    <sheet name="収支予算書（複数年度事業の場合のみ作成）" sheetId="5" r:id="rId2"/>
  </sheets>
  <definedNames>
    <definedName name="_xlnm.Print_Area" localSheetId="1">'収支予算書（複数年度事業の場合のみ作成）'!$A$1:$F$60</definedName>
    <definedName name="_xlnm.Print_Area" localSheetId="0">'収支予算書（令和５年度）'!$A$1:$F$60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9" i="5" l="1"/>
  <c r="B58" i="5"/>
  <c r="C58" i="5" s="1"/>
  <c r="D58" i="5" s="1"/>
  <c r="C57" i="5"/>
  <c r="D57" i="5" s="1"/>
  <c r="B57" i="5"/>
  <c r="C56" i="5"/>
  <c r="D56" i="5" s="1"/>
  <c r="B55" i="5"/>
  <c r="C55" i="5" s="1"/>
  <c r="D55" i="5" s="1"/>
  <c r="C54" i="5"/>
  <c r="D54" i="5" s="1"/>
  <c r="C53" i="5"/>
  <c r="D53" i="5" s="1"/>
  <c r="D59" i="5" s="1"/>
  <c r="B46" i="5"/>
  <c r="C46" i="5" s="1"/>
  <c r="D46" i="5" s="1"/>
  <c r="B45" i="5"/>
  <c r="C45" i="5" s="1"/>
  <c r="D45" i="5" s="1"/>
  <c r="B44" i="5"/>
  <c r="C44" i="5" s="1"/>
  <c r="D44" i="5" s="1"/>
  <c r="C43" i="5"/>
  <c r="D43" i="5" s="1"/>
  <c r="B43" i="5"/>
  <c r="B42" i="5"/>
  <c r="C42" i="5" s="1"/>
  <c r="D42" i="5" s="1"/>
  <c r="B41" i="5"/>
  <c r="C34" i="5"/>
  <c r="D34" i="5" s="1"/>
  <c r="B34" i="5"/>
  <c r="B33" i="5"/>
  <c r="C33" i="5" s="1"/>
  <c r="D33" i="5" s="1"/>
  <c r="B32" i="5"/>
  <c r="C32" i="5" s="1"/>
  <c r="D32" i="5" s="1"/>
  <c r="B31" i="5"/>
  <c r="C31" i="5" s="1"/>
  <c r="D31" i="5" s="1"/>
  <c r="C30" i="5"/>
  <c r="D30" i="5" s="1"/>
  <c r="B30" i="5"/>
  <c r="B29" i="5"/>
  <c r="C22" i="5"/>
  <c r="D22" i="5" s="1"/>
  <c r="C21" i="5"/>
  <c r="D21" i="5" s="1"/>
  <c r="I14" i="5" s="1"/>
  <c r="C20" i="5"/>
  <c r="D20" i="5" s="1"/>
  <c r="C19" i="5"/>
  <c r="D19" i="5" s="1"/>
  <c r="C18" i="5"/>
  <c r="D18" i="5" s="1"/>
  <c r="C17" i="5"/>
  <c r="D17" i="5" s="1"/>
  <c r="D16" i="5"/>
  <c r="C16" i="5"/>
  <c r="C15" i="5"/>
  <c r="D15" i="5" s="1"/>
  <c r="C14" i="5"/>
  <c r="I47" i="4"/>
  <c r="I35" i="4"/>
  <c r="D35" i="4"/>
  <c r="I5" i="5" l="1"/>
  <c r="B48" i="5"/>
  <c r="C29" i="5"/>
  <c r="D14" i="5"/>
  <c r="B35" i="5"/>
  <c r="B36" i="5" s="1"/>
  <c r="B23" i="5" s="1"/>
  <c r="B24" i="5" s="1"/>
  <c r="B10" i="5" s="1"/>
  <c r="C41" i="5"/>
  <c r="C59" i="5"/>
  <c r="B47" i="5"/>
  <c r="I14" i="4"/>
  <c r="I5" i="4"/>
  <c r="I10" i="4"/>
  <c r="D41" i="5" l="1"/>
  <c r="C47" i="5"/>
  <c r="C48" i="5" s="1"/>
  <c r="C35" i="5"/>
  <c r="C36" i="5" s="1"/>
  <c r="C23" i="5" s="1"/>
  <c r="C24" i="5" s="1"/>
  <c r="D29" i="5"/>
  <c r="B55" i="4"/>
  <c r="B57" i="4"/>
  <c r="C57" i="4" s="1"/>
  <c r="D57" i="4" s="1"/>
  <c r="B58" i="4"/>
  <c r="C58" i="4" s="1"/>
  <c r="D58" i="4" s="1"/>
  <c r="B43" i="4"/>
  <c r="B31" i="4"/>
  <c r="D35" i="5" l="1"/>
  <c r="I35" i="5" s="1"/>
  <c r="D47" i="5"/>
  <c r="I47" i="5" s="1"/>
  <c r="B59" i="4"/>
  <c r="C43" i="4"/>
  <c r="D43" i="4" s="1"/>
  <c r="B46" i="4"/>
  <c r="C46" i="4" s="1"/>
  <c r="D46" i="4" s="1"/>
  <c r="B45" i="4"/>
  <c r="C45" i="4" s="1"/>
  <c r="D45" i="4" s="1"/>
  <c r="B44" i="4"/>
  <c r="C44" i="4" s="1"/>
  <c r="D44" i="4" s="1"/>
  <c r="B42" i="4"/>
  <c r="C42" i="4" s="1"/>
  <c r="D42" i="4" s="1"/>
  <c r="B41" i="4"/>
  <c r="B33" i="4"/>
  <c r="C33" i="4" s="1"/>
  <c r="D33" i="4" s="1"/>
  <c r="B32" i="4"/>
  <c r="C32" i="4" s="1"/>
  <c r="D32" i="4" s="1"/>
  <c r="B30" i="4"/>
  <c r="C30" i="4" s="1"/>
  <c r="D30" i="4" s="1"/>
  <c r="B29" i="4"/>
  <c r="D48" i="5" l="1"/>
  <c r="I10" i="5" s="1"/>
  <c r="D36" i="5"/>
  <c r="B47" i="4"/>
  <c r="C41" i="4"/>
  <c r="C31" i="4"/>
  <c r="D31" i="4" s="1"/>
  <c r="B48" i="4"/>
  <c r="C29" i="4"/>
  <c r="C19" i="4"/>
  <c r="D19" i="4" s="1"/>
  <c r="I8" i="5" l="1"/>
  <c r="D23" i="5"/>
  <c r="D24" i="5" s="1"/>
  <c r="D29" i="4"/>
  <c r="D41" i="4"/>
  <c r="D47" i="4" s="1"/>
  <c r="C47" i="4"/>
  <c r="C48" i="4" s="1"/>
  <c r="C22" i="4"/>
  <c r="D22" i="4" s="1"/>
  <c r="B34" i="4"/>
  <c r="C56" i="4"/>
  <c r="D56" i="4" s="1"/>
  <c r="C54" i="4"/>
  <c r="D54" i="4" s="1"/>
  <c r="C53" i="4"/>
  <c r="C18" i="4"/>
  <c r="D18" i="4" s="1"/>
  <c r="C16" i="4"/>
  <c r="D16" i="4" s="1"/>
  <c r="C17" i="4"/>
  <c r="D17" i="4" s="1"/>
  <c r="C21" i="4"/>
  <c r="D21" i="4" s="1"/>
  <c r="C20" i="4"/>
  <c r="D20" i="4" s="1"/>
  <c r="C15" i="4"/>
  <c r="D15" i="4" s="1"/>
  <c r="C14" i="4"/>
  <c r="D14" i="4" s="1"/>
  <c r="I17" i="5" l="1"/>
  <c r="B6" i="5"/>
  <c r="B7" i="5" s="1"/>
  <c r="K8" i="5"/>
  <c r="K5" i="5"/>
  <c r="K14" i="5"/>
  <c r="D48" i="4"/>
  <c r="C55" i="4"/>
  <c r="D55" i="4" s="1"/>
  <c r="C34" i="4"/>
  <c r="B35" i="4"/>
  <c r="B36" i="4" s="1"/>
  <c r="D53" i="4"/>
  <c r="D59" i="4" l="1"/>
  <c r="C59" i="4"/>
  <c r="D34" i="4"/>
  <c r="C35" i="4"/>
  <c r="C36" i="4" s="1"/>
  <c r="B23" i="4"/>
  <c r="B24" i="4" s="1"/>
  <c r="B10" i="4" s="1"/>
  <c r="C23" i="4" l="1"/>
  <c r="C24" i="4" s="1"/>
  <c r="D36" i="4"/>
  <c r="I8" i="4" s="1"/>
  <c r="D23" i="4" l="1"/>
  <c r="D24" i="4"/>
  <c r="K14" i="4" l="1"/>
  <c r="K8" i="4"/>
  <c r="K5" i="4"/>
  <c r="I17" i="4"/>
  <c r="B6" i="4"/>
  <c r="B7" i="4" s="1"/>
</calcChain>
</file>

<file path=xl/sharedStrings.xml><?xml version="1.0" encoding="utf-8"?>
<sst xmlns="http://schemas.openxmlformats.org/spreadsheetml/2006/main" count="310" uniqueCount="87">
  <si>
    <t>１．旅　費</t>
    <rPh sb="2" eb="3">
      <t>タビ</t>
    </rPh>
    <rPh sb="4" eb="5">
      <t>ヒ</t>
    </rPh>
    <phoneticPr fontId="5"/>
  </si>
  <si>
    <t>２．通信運搬費</t>
    <rPh sb="2" eb="4">
      <t>ツウシン</t>
    </rPh>
    <rPh sb="4" eb="6">
      <t>ウンパン</t>
    </rPh>
    <rPh sb="6" eb="7">
      <t>ヒ</t>
    </rPh>
    <phoneticPr fontId="5"/>
  </si>
  <si>
    <t>３．消耗品費</t>
    <rPh sb="2" eb="4">
      <t>ショウモウ</t>
    </rPh>
    <rPh sb="4" eb="5">
      <t>ヒン</t>
    </rPh>
    <rPh sb="5" eb="6">
      <t>ヒ</t>
    </rPh>
    <phoneticPr fontId="5"/>
  </si>
  <si>
    <t>共同研究費支出 合 計</t>
    <rPh sb="0" eb="2">
      <t>キョウドウ</t>
    </rPh>
    <rPh sb="2" eb="4">
      <t>ケンキュウ</t>
    </rPh>
    <rPh sb="4" eb="5">
      <t>ヒ</t>
    </rPh>
    <rPh sb="5" eb="7">
      <t>シシュツ</t>
    </rPh>
    <rPh sb="8" eb="9">
      <t>ア</t>
    </rPh>
    <rPh sb="10" eb="11">
      <t>ケイ</t>
    </rPh>
    <phoneticPr fontId="5"/>
  </si>
  <si>
    <t>８．収支予算書</t>
    <rPh sb="2" eb="4">
      <t>シュウシ</t>
    </rPh>
    <rPh sb="4" eb="7">
      <t>ヨサンショ</t>
    </rPh>
    <phoneticPr fontId="5"/>
  </si>
  <si>
    <t>（２）支出</t>
    <rPh sb="3" eb="5">
      <t>シシュツ</t>
    </rPh>
    <phoneticPr fontId="2"/>
  </si>
  <si>
    <t>補助対象経費区分</t>
    <rPh sb="0" eb="4">
      <t>ホジョタイショウ</t>
    </rPh>
    <rPh sb="4" eb="6">
      <t>ケイヒ</t>
    </rPh>
    <rPh sb="6" eb="8">
      <t>クブン</t>
    </rPh>
    <phoneticPr fontId="2"/>
  </si>
  <si>
    <t>Ａ：補助事業に
要する経費
（消費税込み
の額）</t>
    <phoneticPr fontId="2"/>
  </si>
  <si>
    <t>（令和５年度）</t>
    <rPh sb="1" eb="3">
      <t>レイワ</t>
    </rPh>
    <rPh sb="4" eb="6">
      <t>ネンド</t>
    </rPh>
    <phoneticPr fontId="2"/>
  </si>
  <si>
    <t>（単位：円）</t>
    <rPh sb="1" eb="3">
      <t>タンイ</t>
    </rPh>
    <rPh sb="4" eb="5">
      <t>エン</t>
    </rPh>
    <phoneticPr fontId="2"/>
  </si>
  <si>
    <t>補助金</t>
    <rPh sb="0" eb="3">
      <t>ホジョキン</t>
    </rPh>
    <phoneticPr fontId="2"/>
  </si>
  <si>
    <t>自己資金</t>
    <rPh sb="0" eb="4">
      <t>ジコシキン</t>
    </rPh>
    <phoneticPr fontId="2"/>
  </si>
  <si>
    <t>借入金</t>
    <rPh sb="0" eb="3">
      <t>カリイレキン</t>
    </rPh>
    <phoneticPr fontId="2"/>
  </si>
  <si>
    <t>５．リース・レンタル費</t>
    <rPh sb="10" eb="11">
      <t>ヒ</t>
    </rPh>
    <phoneticPr fontId="5"/>
  </si>
  <si>
    <t>下記、共同研究先経費を参照</t>
    <rPh sb="0" eb="2">
      <t>カキ</t>
    </rPh>
    <rPh sb="3" eb="10">
      <t>キョウドウケンキュウサキケイヒ</t>
    </rPh>
    <rPh sb="11" eb="13">
      <t>サンショウ</t>
    </rPh>
    <phoneticPr fontId="2"/>
  </si>
  <si>
    <t>合　計</t>
    <rPh sb="0" eb="1">
      <t>ゴウ</t>
    </rPh>
    <rPh sb="2" eb="3">
      <t>ケイ</t>
    </rPh>
    <phoneticPr fontId="2"/>
  </si>
  <si>
    <t>備　考</t>
    <rPh sb="0" eb="1">
      <t>ビ</t>
    </rPh>
    <rPh sb="2" eb="3">
      <t>コウ</t>
    </rPh>
    <phoneticPr fontId="6"/>
  </si>
  <si>
    <t>金　額</t>
    <rPh sb="0" eb="1">
      <t>キン</t>
    </rPh>
    <rPh sb="2" eb="3">
      <t>ガク</t>
    </rPh>
    <phoneticPr fontId="2"/>
  </si>
  <si>
    <t>区　分</t>
    <rPh sb="0" eb="1">
      <t>ク</t>
    </rPh>
    <rPh sb="2" eb="3">
      <t>ブン</t>
    </rPh>
    <phoneticPr fontId="2"/>
  </si>
  <si>
    <t>成形プレス　　　    50,000円×10月＝500,000円
大型混錬器　　　    40,000円×10月＝400,000円</t>
    <phoneticPr fontId="2"/>
  </si>
  <si>
    <t>宅急便代　　　        1,500円×10回＝15,000円</t>
    <phoneticPr fontId="2"/>
  </si>
  <si>
    <t>展示会での情報収集等</t>
    <rPh sb="0" eb="3">
      <t>テンジカイ</t>
    </rPh>
    <rPh sb="5" eb="10">
      <t>ジョウホウシュウシュウトウ</t>
    </rPh>
    <phoneticPr fontId="2"/>
  </si>
  <si>
    <t>試料送付</t>
    <rPh sb="0" eb="2">
      <t>シリョウ</t>
    </rPh>
    <rPh sb="2" eb="4">
      <t>ソウフ</t>
    </rPh>
    <phoneticPr fontId="2"/>
  </si>
  <si>
    <t>10か月</t>
    <rPh sb="3" eb="4">
      <t>ゲツ</t>
    </rPh>
    <phoneticPr fontId="2"/>
  </si>
  <si>
    <t>学会参加等</t>
    <rPh sb="0" eb="5">
      <t>ガッカイサンカトウ</t>
    </rPh>
    <phoneticPr fontId="2"/>
  </si>
  <si>
    <t>県外（東京等）  30,000円×1人×5回＝150,000円
県内 　　　　  　3,000円×1人×10回＝30,000円</t>
    <phoneticPr fontId="2"/>
  </si>
  <si>
    <t>宅急便代        　    1,500円×15回＝22,500円</t>
    <phoneticPr fontId="2"/>
  </si>
  <si>
    <t>ボールミル      　　30,000円×10月＝300,000円
・・・・・・　　　 ・・・・×・・＝・・・・円</t>
    <phoneticPr fontId="2"/>
  </si>
  <si>
    <t>その他（　　　）</t>
    <rPh sb="2" eb="3">
      <t>タ</t>
    </rPh>
    <phoneticPr fontId="2"/>
  </si>
  <si>
    <t>デジタル顕微鏡　1,100,000円×1式＝1,100,000円
表面温度計　   　     20,000円×1個＝20,000円
粘度計　　　　　      10,000円×1個＝10,000円
・・・・・・　　   ・・・・×・・＝・・・・円
・・・・・・　　   ・・・・×・・＝・・・・円</t>
    <rPh sb="4" eb="7">
      <t>ケンビキョウ</t>
    </rPh>
    <rPh sb="17" eb="18">
      <t>エン</t>
    </rPh>
    <rPh sb="20" eb="21">
      <t>シキ</t>
    </rPh>
    <rPh sb="31" eb="32">
      <t>エン</t>
    </rPh>
    <phoneticPr fontId="2"/>
  </si>
  <si>
    <t>Ｂ：補助対象
経費
 （消費税抜きの額）</t>
    <phoneticPr fontId="6"/>
  </si>
  <si>
    <t>４．機械装置等備品・
　　工具器具費</t>
    <rPh sb="2" eb="9">
      <t>キカイソウチトウビヒン</t>
    </rPh>
    <rPh sb="13" eb="15">
      <t>コウグ</t>
    </rPh>
    <rPh sb="15" eb="17">
      <t>キグ</t>
    </rPh>
    <rPh sb="17" eb="18">
      <t>ヒ</t>
    </rPh>
    <phoneticPr fontId="5"/>
  </si>
  <si>
    <t>謝金　　　　　　　　  30,000円×2回＝60,000円
旅費(富山-東京日帰り) 26,500円×2回＝53,000円</t>
    <phoneticPr fontId="2"/>
  </si>
  <si>
    <t>備　考</t>
    <rPh sb="0" eb="1">
      <t>ビ</t>
    </rPh>
    <rPh sb="2" eb="3">
      <t>コウ</t>
    </rPh>
    <phoneticPr fontId="2"/>
  </si>
  <si>
    <t>（１）収入</t>
    <rPh sb="3" eb="5">
      <t>シュウニュウ</t>
    </rPh>
    <phoneticPr fontId="2"/>
  </si>
  <si>
    <t>Ａの算出基礎
（消費税込み単価×数量）</t>
    <rPh sb="2" eb="4">
      <t>サンシュツ</t>
    </rPh>
    <rPh sb="8" eb="10">
      <t>ショウヒ</t>
    </rPh>
    <rPh sb="10" eb="12">
      <t>ゼイコ</t>
    </rPh>
    <rPh sb="13" eb="15">
      <t>タンカ</t>
    </rPh>
    <rPh sb="16" eb="18">
      <t>スウリョウ</t>
    </rPh>
    <phoneticPr fontId="6"/>
  </si>
  <si>
    <t>試作品加工　　　    450,000円×1式＝450,000円
分析試験　　　　　　550,000円×1式＝550,000円
・・・・・・　　   ・・・・×・・＝・・・・円</t>
    <rPh sb="0" eb="5">
      <t>シサクヒンカコウ</t>
    </rPh>
    <rPh sb="33" eb="37">
      <t>ブンセキシケン</t>
    </rPh>
    <rPh sb="50" eb="51">
      <t>エン</t>
    </rPh>
    <rPh sb="53" eb="54">
      <t>シキ</t>
    </rPh>
    <phoneticPr fontId="2"/>
  </si>
  <si>
    <t>≦</t>
    <phoneticPr fontId="2"/>
  </si>
  <si>
    <t>７．専門家謝金・旅費</t>
    <rPh sb="2" eb="5">
      <t>センモンカ</t>
    </rPh>
    <rPh sb="5" eb="7">
      <t>シャキン</t>
    </rPh>
    <rPh sb="8" eb="10">
      <t>リョヒ</t>
    </rPh>
    <phoneticPr fontId="5"/>
  </si>
  <si>
    <t>８．外注費</t>
    <rPh sb="2" eb="4">
      <t>ガイチュウ</t>
    </rPh>
    <phoneticPr fontId="5"/>
  </si>
  <si>
    <t>９．知的財産権関連経費</t>
    <rPh sb="2" eb="7">
      <t>チテキザイサンケン</t>
    </rPh>
    <rPh sb="7" eb="11">
      <t>カンレンケイヒ</t>
    </rPh>
    <phoneticPr fontId="2"/>
  </si>
  <si>
    <t>　特許出願弁理士費用　　　　　　　 ・・・・・円</t>
    <rPh sb="1" eb="8">
      <t>トッキョシュツガンベンリシ</t>
    </rPh>
    <rPh sb="8" eb="10">
      <t>ヒヨウ</t>
    </rPh>
    <rPh sb="23" eb="24">
      <t>エン</t>
    </rPh>
    <phoneticPr fontId="2"/>
  </si>
  <si>
    <t>外注費（⑧）</t>
    <rPh sb="0" eb="3">
      <t>ガイチュウヒ</t>
    </rPh>
    <phoneticPr fontId="2"/>
  </si>
  <si>
    <t>差引額【補助金総額（①～⑩’）－（(⑥＋⑩)＋⑩’）】</t>
    <rPh sb="4" eb="7">
      <t>ホジョキン</t>
    </rPh>
    <phoneticPr fontId="2"/>
  </si>
  <si>
    <t>差引額【（補助金総額（①～⑩’）－（(⑥＋⑩)＋⑩’））の1/2】</t>
    <rPh sb="5" eb="8">
      <t>ホジョキン</t>
    </rPh>
    <phoneticPr fontId="2"/>
  </si>
  <si>
    <t>差引額【補助金総額（①～⑩’）－（(⑥＋⑩）＋⑩’)】</t>
    <rPh sb="4" eb="7">
      <t>ホジョキン</t>
    </rPh>
    <phoneticPr fontId="2"/>
  </si>
  <si>
    <t>・・・・・・　　   ・・・・×・・＝・・・・円</t>
    <phoneticPr fontId="2"/>
  </si>
  <si>
    <t>チェックポイント２（補助金上限額：外注費の経費配分）</t>
    <rPh sb="10" eb="13">
      <t>ホジョキン</t>
    </rPh>
    <rPh sb="13" eb="16">
      <t>ジョウゲンガク</t>
    </rPh>
    <rPh sb="17" eb="20">
      <t>ガイチュウヒ</t>
    </rPh>
    <rPh sb="21" eb="25">
      <t>ケイヒハイブン</t>
    </rPh>
    <phoneticPr fontId="2"/>
  </si>
  <si>
    <t>単独企業枠の場合（補助金総額：500万円以内）
複数企業枠の場合（補助金総額：1,000万円以内）</t>
    <rPh sb="0" eb="2">
      <t>タンドク</t>
    </rPh>
    <rPh sb="2" eb="5">
      <t>キギョウワク</t>
    </rPh>
    <rPh sb="6" eb="8">
      <t>バアイ</t>
    </rPh>
    <rPh sb="9" eb="12">
      <t>ホジョキン</t>
    </rPh>
    <rPh sb="12" eb="14">
      <t>ソウガク</t>
    </rPh>
    <rPh sb="18" eb="20">
      <t>マンエン</t>
    </rPh>
    <rPh sb="20" eb="22">
      <t>イナイ</t>
    </rPh>
    <rPh sb="24" eb="26">
      <t>フクスウ</t>
    </rPh>
    <rPh sb="26" eb="29">
      <t>キギョウワク</t>
    </rPh>
    <rPh sb="30" eb="32">
      <t>バアイ</t>
    </rPh>
    <rPh sb="33" eb="38">
      <t>ホジョキンソウガク</t>
    </rPh>
    <rPh sb="44" eb="46">
      <t>マンエン</t>
    </rPh>
    <rPh sb="46" eb="48">
      <t>イナイ</t>
    </rPh>
    <phoneticPr fontId="2"/>
  </si>
  <si>
    <t>チェックポイント３（補助金上限額：補助金総額の範囲内）</t>
    <rPh sb="10" eb="13">
      <t>ホジョキン</t>
    </rPh>
    <rPh sb="13" eb="16">
      <t>ジョウゲンガク</t>
    </rPh>
    <rPh sb="17" eb="20">
      <t>ホジョキン</t>
    </rPh>
    <rPh sb="20" eb="22">
      <t>ソウガク</t>
    </rPh>
    <rPh sb="23" eb="26">
      <t>ハンイナイ</t>
    </rPh>
    <phoneticPr fontId="2"/>
  </si>
  <si>
    <t>４．リース・レンタル費</t>
    <rPh sb="10" eb="11">
      <t>ヒ</t>
    </rPh>
    <phoneticPr fontId="5"/>
  </si>
  <si>
    <t>５．外注費</t>
    <rPh sb="2" eb="4">
      <t>ガイチュウ</t>
    </rPh>
    <phoneticPr fontId="5"/>
  </si>
  <si>
    <t>６．知的財産権関連経費</t>
    <rPh sb="2" eb="7">
      <t>チテキザイサンケン</t>
    </rPh>
    <rPh sb="7" eb="9">
      <t>カンレン</t>
    </rPh>
    <rPh sb="9" eb="11">
      <t>ケイヒ</t>
    </rPh>
    <phoneticPr fontId="5"/>
  </si>
  <si>
    <t>７．一般管理費</t>
    <rPh sb="2" eb="4">
      <t>イッパン</t>
    </rPh>
    <rPh sb="4" eb="6">
      <t>カンリ</t>
    </rPh>
    <rPh sb="6" eb="7">
      <t>ヒ</t>
    </rPh>
    <phoneticPr fontId="5"/>
  </si>
  <si>
    <t>直接経費合計額（1.～6.)の10%以内</t>
    <rPh sb="18" eb="20">
      <t>イナイ</t>
    </rPh>
    <phoneticPr fontId="2"/>
  </si>
  <si>
    <t>Ｃ：補助金
交付申請額
（Ｂ×2/3以内
又は10/10以内）</t>
    <rPh sb="18" eb="20">
      <t>イナイ</t>
    </rPh>
    <rPh sb="28" eb="30">
      <t>イナイ</t>
    </rPh>
    <phoneticPr fontId="6"/>
  </si>
  <si>
    <t>県外（東京等）  30,000円×1人×2回＝60,000円
県内　　　 　  3,000円×1人×10回＝ 30,000円</t>
    <phoneticPr fontId="2"/>
  </si>
  <si>
    <t>共同研究先経費（富山県内の大学・公設試：○○）　【補助金交付申請額：10/10以内】</t>
    <rPh sb="0" eb="2">
      <t>キョウドウ</t>
    </rPh>
    <rPh sb="2" eb="5">
      <t>ケンキュウサキ</t>
    </rPh>
    <rPh sb="5" eb="7">
      <t>ケイヒ</t>
    </rPh>
    <rPh sb="8" eb="12">
      <t>トヤマケンナイ</t>
    </rPh>
    <rPh sb="13" eb="15">
      <t>ダイガク</t>
    </rPh>
    <rPh sb="16" eb="19">
      <t>コウセツシ</t>
    </rPh>
    <rPh sb="25" eb="28">
      <t>ホジョキン</t>
    </rPh>
    <rPh sb="28" eb="30">
      <t>コウフ</t>
    </rPh>
    <rPh sb="30" eb="33">
      <t>シンセイガク</t>
    </rPh>
    <rPh sb="39" eb="41">
      <t>イナイ</t>
    </rPh>
    <phoneticPr fontId="2"/>
  </si>
  <si>
    <t>県外（東京等）  30,000円×1人×2回＝60,000円
県内 　　　　  　3,000円×1人×5回＝15,000円</t>
    <phoneticPr fontId="2"/>
  </si>
  <si>
    <t>宅急便代        　    1,500円×10回＝15,000円</t>
    <phoneticPr fontId="2"/>
  </si>
  <si>
    <t>ボールミル      　　20,000円×10月＝200,000円
・・・・・・　　　 ・・・・×・・＝・・・・円</t>
    <phoneticPr fontId="2"/>
  </si>
  <si>
    <t>県外（東京等）  30,000円×1人×2回＝60,000円
県内 　　　　  　3,000円×1人×5回＝75,000円</t>
    <phoneticPr fontId="2"/>
  </si>
  <si>
    <t>※補助金上限額を超える場合は「Ｃ：補助金交付申請額」を減額調整してください。</t>
    <rPh sb="1" eb="3">
      <t>ホジョ</t>
    </rPh>
    <rPh sb="3" eb="4">
      <t>キン</t>
    </rPh>
    <rPh sb="4" eb="7">
      <t>ジョウゲンガク</t>
    </rPh>
    <rPh sb="8" eb="9">
      <t>コ</t>
    </rPh>
    <rPh sb="11" eb="13">
      <t>バアイ</t>
    </rPh>
    <rPh sb="27" eb="31">
      <t>ゲンガクチョウセイ</t>
    </rPh>
    <phoneticPr fontId="2"/>
  </si>
  <si>
    <t>Ｃ：補助金
交付申請額
（Ｂ×2/3以内
）</t>
    <rPh sb="18" eb="20">
      <t>イナイ</t>
    </rPh>
    <phoneticPr fontId="6"/>
  </si>
  <si>
    <t>共同研究先経費（連携企業：□□）【補助金交付申請額：2/3以内】　</t>
    <rPh sb="0" eb="2">
      <t>キョウドウ</t>
    </rPh>
    <rPh sb="2" eb="5">
      <t>ケンキュウサキ</t>
    </rPh>
    <rPh sb="5" eb="7">
      <t>ケイヒ</t>
    </rPh>
    <rPh sb="8" eb="10">
      <t>レンケイ</t>
    </rPh>
    <rPh sb="10" eb="12">
      <t>キギョウ</t>
    </rPh>
    <phoneticPr fontId="2"/>
  </si>
  <si>
    <t>試作品加工           80,000円×2個＝160,000円
・・・・・・　　　 ・・・・×・・＝・・・・円</t>
    <rPh sb="0" eb="2">
      <t>シサク</t>
    </rPh>
    <rPh sb="2" eb="3">
      <t>ヒン</t>
    </rPh>
    <rPh sb="3" eb="5">
      <t>カコウ</t>
    </rPh>
    <phoneticPr fontId="2"/>
  </si>
  <si>
    <t>Ｃ：補助金
交付申請額
（Ｂ×10/10以内）</t>
    <rPh sb="20" eb="22">
      <t>イナイ</t>
    </rPh>
    <phoneticPr fontId="6"/>
  </si>
  <si>
    <t>・連携企業（□□）</t>
    <phoneticPr fontId="2"/>
  </si>
  <si>
    <t>金属粉末材料（○○）  3,000円×50kg＝150,000円
触媒（△△△－□□）  2,000円×50g＝100,000円
天秤計　　　　　    　30,000円×1個＝30,000円
・・・・・・　　   ・・・・×・・＝・・・・円</t>
    <rPh sb="65" eb="67">
      <t>テンビン</t>
    </rPh>
    <phoneticPr fontId="2"/>
  </si>
  <si>
    <t>金属粉末材料（○○）  3,000円×50kg＝150,000円
触媒（△△△－□□）   2,000円×50g＝100,000円
天秤計　　　　　    　30,000円×1個＝30,000円
・・・・・・　　   ・・・・×・・＝・・・・円</t>
    <rPh sb="66" eb="68">
      <t>テンビン</t>
    </rPh>
    <phoneticPr fontId="2"/>
  </si>
  <si>
    <t>金属粉末材料（○○） 3,000円×50kg＝150,000円
触媒（△△△－□□）  2,000円×50g＝100,000円
天秤計　　　　　    　30,000円×1個＝30,000円
・・・・・・　　   ・・・・×・・＝・・・・円
・・・・・・　　   ・・・・×・・＝・・・・円</t>
    <rPh sb="64" eb="66">
      <t>テンビン</t>
    </rPh>
    <phoneticPr fontId="2"/>
  </si>
  <si>
    <r>
      <t xml:space="preserve">６．連携試作加工費
</t>
    </r>
    <r>
      <rPr>
        <sz val="10"/>
        <rFont val="ＭＳ 明朝"/>
        <family val="1"/>
        <charset val="128"/>
      </rPr>
      <t>（複数企業枠のみ対象）</t>
    </r>
    <rPh sb="2" eb="4">
      <t>レンケイ</t>
    </rPh>
    <rPh sb="4" eb="6">
      <t>シサク</t>
    </rPh>
    <rPh sb="6" eb="9">
      <t>カコウヒ</t>
    </rPh>
    <rPh sb="11" eb="16">
      <t>フクスウキギョウワク</t>
    </rPh>
    <rPh sb="18" eb="20">
      <t>タイショウ</t>
    </rPh>
    <phoneticPr fontId="5"/>
  </si>
  <si>
    <r>
      <t xml:space="preserve">10．共同研究費
　 </t>
    </r>
    <r>
      <rPr>
        <sz val="8"/>
        <rFont val="ＭＳ 明朝"/>
        <family val="1"/>
        <charset val="128"/>
      </rPr>
      <t>大学・公設試（単独企業枠・
　　複数企業枠）／連携企業（複
　　数企業枠）のみ対象</t>
    </r>
    <rPh sb="3" eb="5">
      <t>キョウドウ</t>
    </rPh>
    <rPh sb="5" eb="7">
      <t>ケンキュウ</t>
    </rPh>
    <rPh sb="7" eb="8">
      <t>ヒ</t>
    </rPh>
    <rPh sb="11" eb="13">
      <t>ダイガク</t>
    </rPh>
    <rPh sb="14" eb="17">
      <t>コウセツシ</t>
    </rPh>
    <rPh sb="18" eb="20">
      <t>タンドク</t>
    </rPh>
    <rPh sb="20" eb="22">
      <t>キギョウ</t>
    </rPh>
    <rPh sb="22" eb="23">
      <t>ワク</t>
    </rPh>
    <rPh sb="34" eb="38">
      <t>レンケイキギョウ</t>
    </rPh>
    <rPh sb="39" eb="40">
      <t>フク</t>
    </rPh>
    <rPh sb="43" eb="44">
      <t>カズ</t>
    </rPh>
    <rPh sb="44" eb="46">
      <t>キギョウ</t>
    </rPh>
    <rPh sb="46" eb="47">
      <t>ワク</t>
    </rPh>
    <phoneticPr fontId="5"/>
  </si>
  <si>
    <t>・大学（○○）
・公設試（△△）
・連携企業（□□）</t>
    <rPh sb="1" eb="3">
      <t>ダイガク</t>
    </rPh>
    <rPh sb="9" eb="12">
      <t>コウセツシ</t>
    </rPh>
    <rPh sb="18" eb="22">
      <t>レンケイキギョウ</t>
    </rPh>
    <phoneticPr fontId="2"/>
  </si>
  <si>
    <t>共同研究先経費（富山県外の大学・公設試：△△）【補助金交付申請額：2/3以内】　</t>
    <rPh sb="0" eb="2">
      <t>キョウドウ</t>
    </rPh>
    <rPh sb="2" eb="5">
      <t>ケンキュウサキ</t>
    </rPh>
    <rPh sb="5" eb="7">
      <t>ケイヒ</t>
    </rPh>
    <rPh sb="8" eb="12">
      <t>トヤマケンガイ</t>
    </rPh>
    <rPh sb="13" eb="15">
      <t>ダイガク</t>
    </rPh>
    <rPh sb="16" eb="19">
      <t>コウセツシ</t>
    </rPh>
    <phoneticPr fontId="2"/>
  </si>
  <si>
    <t>チェックポイント１－１（補助金上限額：グループ内それぞれの経費配分）</t>
    <rPh sb="12" eb="15">
      <t>ホジョキン</t>
    </rPh>
    <rPh sb="15" eb="18">
      <t>ジョウゲンガク</t>
    </rPh>
    <rPh sb="23" eb="24">
      <t>ナイ</t>
    </rPh>
    <rPh sb="29" eb="33">
      <t>ケイヒハイブン</t>
    </rPh>
    <phoneticPr fontId="2"/>
  </si>
  <si>
    <t>連携企業：□□分（⑥＋⑩）</t>
    <rPh sb="0" eb="2">
      <t>レンケイ</t>
    </rPh>
    <rPh sb="2" eb="4">
      <t>キギョウ</t>
    </rPh>
    <rPh sb="7" eb="8">
      <t>ブン</t>
    </rPh>
    <phoneticPr fontId="2"/>
  </si>
  <si>
    <t>チェックポイント１－２（補助金上限額：グループ内それぞれの経費配分）</t>
    <rPh sb="12" eb="15">
      <t>ホジョキン</t>
    </rPh>
    <phoneticPr fontId="2"/>
  </si>
  <si>
    <t>大学・公設試：○○分（⑩’）</t>
    <rPh sb="9" eb="10">
      <t>ブン</t>
    </rPh>
    <phoneticPr fontId="2"/>
  </si>
  <si>
    <t>大学・公設試：△△分（⑩’）</t>
    <rPh sb="9" eb="10">
      <t>ブン</t>
    </rPh>
    <phoneticPr fontId="2"/>
  </si>
  <si>
    <t>比率</t>
    <rPh sb="0" eb="2">
      <t>ヒリツ</t>
    </rPh>
    <phoneticPr fontId="2"/>
  </si>
  <si>
    <t>補助対象経費区分</t>
    <rPh sb="0" eb="4">
      <t>ホジョタイショウ</t>
    </rPh>
    <rPh sb="4" eb="8">
      <t>ケイヒクブン</t>
    </rPh>
    <phoneticPr fontId="2"/>
  </si>
  <si>
    <t>７．一般管理費</t>
    <rPh sb="2" eb="7">
      <t>イッパンカンリヒ</t>
    </rPh>
    <phoneticPr fontId="2"/>
  </si>
  <si>
    <t>補助金上限額
（直接経費合計額の10%以内）</t>
    <phoneticPr fontId="2"/>
  </si>
  <si>
    <t>チェックポイント４</t>
    <phoneticPr fontId="2"/>
  </si>
  <si>
    <t>（令和６年度）</t>
    <rPh sb="1" eb="3">
      <t>レイワ</t>
    </rPh>
    <rPh sb="4" eb="6">
      <t>ネンド</t>
    </rPh>
    <phoneticPr fontId="2"/>
  </si>
  <si>
    <t>（別添）</t>
    <rPh sb="1" eb="3">
      <t>ベッテン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</si>
</sst>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sz val="12"/>
      <name val="ＭＳ 明朝"/>
      <family val="1"/>
      <charset val="128"/>
    </font>
    <font>
      <sz val="6"/>
      <name val="ＭＳ Ｐゴシック"/>
      <family val="3"/>
      <charset val="128"/>
    </font>
    <font>
      <sz val="6"/>
      <name val="ＭＳ Ｐゴシック"/>
      <family val="2"/>
      <charset val="128"/>
      <scheme val="minor"/>
    </font>
    <font>
      <sz val="11"/>
      <color theme="1"/>
      <name val="ＭＳ Ｐゴシック"/>
      <family val="2"/>
      <scheme val="minor"/>
    </font>
    <font>
      <sz val="10"/>
      <name val="ＭＳ 明朝"/>
      <family val="1"/>
      <charset val="128"/>
    </font>
    <font>
      <sz val="11"/>
      <name val="ＭＳ 明朝"/>
      <family val="1"/>
      <charset val="128"/>
    </font>
    <font>
      <sz val="8"/>
      <name val="ＭＳ 明朝"/>
      <family val="1"/>
      <charset val="128"/>
    </font>
    <font>
      <sz val="12"/>
      <color rgb="FFFF0000"/>
      <name val="ＭＳ 明朝"/>
      <family val="1"/>
      <charset val="128"/>
    </font>
  </fonts>
  <fills count="3">
    <fill>
      <patternFill patternType="none"/>
    </fill>
    <fill>
      <patternFill patternType="gray125"/>
    </fill>
    <fill>
      <patternFill patternType="solid">
        <fgColor rgb="FF99FFCC"/>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diagonal/>
    </border>
    <border>
      <left style="medium">
        <color indexed="64"/>
      </left>
      <right/>
      <top style="medium">
        <color auto="1"/>
      </top>
      <bottom style="thin">
        <color indexed="64"/>
      </bottom>
      <diagonal/>
    </border>
    <border>
      <left/>
      <right/>
      <top style="medium">
        <color auto="1"/>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s>
  <cellStyleXfs count="7">
    <xf numFmtId="0" fontId="0" fillId="0" borderId="0"/>
    <xf numFmtId="38" fontId="3" fillId="0" borderId="0" applyFont="0" applyFill="0" applyBorder="0" applyAlignment="0" applyProtection="0"/>
    <xf numFmtId="0" fontId="3" fillId="0" borderId="0"/>
    <xf numFmtId="0" fontId="1" fillId="0" borderId="0">
      <alignment vertical="center"/>
    </xf>
    <xf numFmtId="38" fontId="1" fillId="0" borderId="0" applyFon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81">
    <xf numFmtId="0" fontId="0" fillId="0" borderId="0" xfId="0"/>
    <xf numFmtId="0" fontId="4" fillId="0" borderId="0" xfId="0" applyFont="1" applyAlignment="1">
      <alignment vertical="center"/>
    </xf>
    <xf numFmtId="38" fontId="4" fillId="0" borderId="0" xfId="1" applyFont="1" applyAlignment="1">
      <alignment vertical="center"/>
    </xf>
    <xf numFmtId="0" fontId="4" fillId="0" borderId="0" xfId="0" applyFont="1" applyAlignment="1">
      <alignment horizontal="center" vertical="center"/>
    </xf>
    <xf numFmtId="38" fontId="4" fillId="0" borderId="0" xfId="1" applyFont="1" applyAlignment="1">
      <alignment horizontal="right" vertical="center"/>
    </xf>
    <xf numFmtId="0" fontId="4" fillId="0" borderId="0" xfId="0" applyFont="1" applyAlignment="1">
      <alignment horizontal="right" vertical="center"/>
    </xf>
    <xf numFmtId="38" fontId="4" fillId="0" borderId="1" xfId="5" applyFont="1" applyBorder="1" applyAlignment="1">
      <alignment vertical="center"/>
    </xf>
    <xf numFmtId="38" fontId="4" fillId="0" borderId="1" xfId="5" applyFont="1" applyBorder="1" applyAlignment="1">
      <alignment horizontal="right" vertical="center"/>
    </xf>
    <xf numFmtId="0" fontId="8" fillId="0" borderId="1" xfId="0" applyFont="1" applyBorder="1" applyAlignment="1">
      <alignment horizontal="right" vertical="center" wrapText="1"/>
    </xf>
    <xf numFmtId="0" fontId="8" fillId="0" borderId="1" xfId="0" applyFont="1" applyBorder="1" applyAlignment="1">
      <alignment horizontal="righ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vertical="center"/>
    </xf>
    <xf numFmtId="0" fontId="8" fillId="0" borderId="10" xfId="0" applyFont="1" applyBorder="1" applyAlignment="1">
      <alignment vertical="center" wrapText="1"/>
    </xf>
    <xf numFmtId="0" fontId="8" fillId="0" borderId="10" xfId="0" applyFont="1" applyBorder="1" applyAlignment="1">
      <alignment vertical="center"/>
    </xf>
    <xf numFmtId="0" fontId="4" fillId="0" borderId="7" xfId="0" applyFont="1" applyBorder="1" applyAlignment="1">
      <alignment vertical="center" wrapText="1"/>
    </xf>
    <xf numFmtId="38" fontId="4" fillId="0" borderId="0" xfId="5" applyFont="1" applyFill="1" applyBorder="1">
      <alignment vertical="center"/>
    </xf>
    <xf numFmtId="38" fontId="4" fillId="0" borderId="11" xfId="5" applyFont="1" applyFill="1" applyBorder="1">
      <alignment vertical="center"/>
    </xf>
    <xf numFmtId="0" fontId="4" fillId="0" borderId="12" xfId="0" applyFont="1" applyBorder="1" applyAlignment="1">
      <alignment horizontal="center"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5" xfId="0" applyFont="1" applyBorder="1" applyAlignment="1">
      <alignment horizontal="center" vertical="center"/>
    </xf>
    <xf numFmtId="0" fontId="4" fillId="0" borderId="15" xfId="0" applyFont="1" applyBorder="1" applyAlignment="1">
      <alignment vertical="center"/>
    </xf>
    <xf numFmtId="0" fontId="4" fillId="0" borderId="16" xfId="0" applyFont="1" applyBorder="1" applyAlignment="1">
      <alignment vertical="center"/>
    </xf>
    <xf numFmtId="0" fontId="9" fillId="0" borderId="0" xfId="0" applyFont="1" applyAlignment="1">
      <alignment horizontal="center" vertical="top" wrapText="1"/>
    </xf>
    <xf numFmtId="0" fontId="9" fillId="0" borderId="12" xfId="0" applyFont="1" applyBorder="1" applyAlignment="1">
      <alignment horizontal="center" vertical="top" wrapText="1"/>
    </xf>
    <xf numFmtId="0" fontId="9" fillId="0" borderId="15" xfId="0" applyFont="1" applyBorder="1" applyAlignment="1">
      <alignment horizontal="center" vertical="top" wrapText="1"/>
    </xf>
    <xf numFmtId="0" fontId="4" fillId="0" borderId="18" xfId="0" applyFont="1" applyBorder="1" applyAlignment="1">
      <alignment horizontal="center"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horizontal="left" vertical="center" shrinkToFit="1"/>
    </xf>
    <xf numFmtId="38" fontId="4" fillId="0" borderId="21" xfId="5" applyFont="1" applyBorder="1" applyAlignment="1">
      <alignment vertical="center"/>
    </xf>
    <xf numFmtId="38" fontId="4" fillId="0" borderId="21" xfId="5" applyFont="1" applyBorder="1" applyAlignment="1">
      <alignment horizontal="right" vertical="center"/>
    </xf>
    <xf numFmtId="0" fontId="8" fillId="0" borderId="21" xfId="0" applyFont="1" applyBorder="1" applyAlignment="1">
      <alignment horizontal="right" vertical="center"/>
    </xf>
    <xf numFmtId="0" fontId="8" fillId="0" borderId="22" xfId="0" applyFont="1" applyBorder="1" applyAlignment="1">
      <alignment vertical="center"/>
    </xf>
    <xf numFmtId="0" fontId="4" fillId="0" borderId="23" xfId="0" applyFont="1" applyBorder="1" applyAlignment="1">
      <alignment vertical="center"/>
    </xf>
    <xf numFmtId="0" fontId="4" fillId="0" borderId="20" xfId="0" applyFont="1" applyBorder="1" applyAlignment="1">
      <alignment horizontal="center" vertical="center"/>
    </xf>
    <xf numFmtId="38" fontId="4" fillId="2" borderId="14" xfId="5" applyFont="1" applyFill="1" applyBorder="1">
      <alignment vertical="center"/>
    </xf>
    <xf numFmtId="38" fontId="4" fillId="2" borderId="15" xfId="0" applyNumberFormat="1" applyFont="1" applyFill="1" applyBorder="1" applyAlignment="1">
      <alignment vertical="center"/>
    </xf>
    <xf numFmtId="38" fontId="4" fillId="0" borderId="24" xfId="5" applyFont="1" applyBorder="1" applyAlignment="1">
      <alignment vertical="center"/>
    </xf>
    <xf numFmtId="0" fontId="8" fillId="0" borderId="4" xfId="3" applyFont="1" applyBorder="1" applyAlignment="1">
      <alignment horizontal="center" vertical="center" wrapText="1"/>
    </xf>
    <xf numFmtId="0" fontId="8" fillId="0" borderId="9" xfId="3" applyFont="1" applyBorder="1" applyAlignment="1">
      <alignment horizontal="center" vertical="center" wrapText="1"/>
    </xf>
    <xf numFmtId="38" fontId="4" fillId="2" borderId="17" xfId="5" applyFont="1" applyFill="1" applyBorder="1">
      <alignment vertical="center"/>
    </xf>
    <xf numFmtId="0" fontId="4" fillId="0" borderId="29" xfId="0" applyFont="1" applyBorder="1" applyAlignment="1">
      <alignment horizontal="center" vertical="center"/>
    </xf>
    <xf numFmtId="0" fontId="4" fillId="0" borderId="16" xfId="0" applyFont="1" applyBorder="1" applyAlignment="1">
      <alignment horizontal="center" vertical="center"/>
    </xf>
    <xf numFmtId="38" fontId="4" fillId="0" borderId="1" xfId="5" applyFont="1" applyFill="1" applyBorder="1" applyAlignment="1">
      <alignment vertical="center"/>
    </xf>
    <xf numFmtId="38" fontId="4" fillId="0" borderId="1" xfId="5" applyFont="1" applyFill="1" applyBorder="1" applyAlignment="1">
      <alignment horizontal="right" vertical="center"/>
    </xf>
    <xf numFmtId="0" fontId="4" fillId="0" borderId="23" xfId="0" applyFont="1" applyBorder="1" applyAlignment="1">
      <alignment vertical="center" wrapText="1"/>
    </xf>
    <xf numFmtId="38" fontId="4" fillId="0" borderId="24" xfId="5" applyFont="1" applyFill="1" applyBorder="1" applyAlignment="1">
      <alignment vertical="center"/>
    </xf>
    <xf numFmtId="0" fontId="8" fillId="0" borderId="24" xfId="0" applyFont="1" applyBorder="1" applyAlignment="1">
      <alignment horizontal="left" vertical="center"/>
    </xf>
    <xf numFmtId="0" fontId="8" fillId="0" borderId="25" xfId="0" applyFont="1" applyBorder="1" applyAlignment="1">
      <alignment vertical="center" wrapText="1"/>
    </xf>
    <xf numFmtId="38" fontId="4" fillId="0" borderId="21" xfId="5" applyFont="1" applyFill="1" applyBorder="1" applyAlignment="1">
      <alignment vertical="center"/>
    </xf>
    <xf numFmtId="38" fontId="4" fillId="0" borderId="0" xfId="0" applyNumberFormat="1" applyFont="1" applyAlignment="1">
      <alignment vertical="center"/>
    </xf>
    <xf numFmtId="0" fontId="4" fillId="0" borderId="23" xfId="0" applyFont="1" applyBorder="1" applyAlignment="1">
      <alignment horizontal="left" vertical="center" shrinkToFit="1"/>
    </xf>
    <xf numFmtId="38" fontId="4" fillId="0" borderId="24" xfId="5" applyFont="1" applyFill="1" applyBorder="1" applyAlignment="1">
      <alignment horizontal="right" vertical="center"/>
    </xf>
    <xf numFmtId="0" fontId="8" fillId="0" borderId="24" xfId="0" applyFont="1" applyBorder="1" applyAlignment="1">
      <alignment horizontal="left" vertical="center" wrapText="1"/>
    </xf>
    <xf numFmtId="0" fontId="8" fillId="0" borderId="25" xfId="0" applyFont="1" applyBorder="1" applyAlignment="1">
      <alignment vertical="center"/>
    </xf>
    <xf numFmtId="38" fontId="4" fillId="0" borderId="21" xfId="5" applyFont="1" applyFill="1" applyBorder="1" applyAlignment="1">
      <alignment horizontal="right" vertical="center"/>
    </xf>
    <xf numFmtId="38" fontId="4" fillId="0" borderId="0" xfId="1" applyFont="1" applyFill="1" applyAlignment="1">
      <alignment vertical="center"/>
    </xf>
    <xf numFmtId="0" fontId="8" fillId="0" borderId="24" xfId="0" applyFont="1" applyBorder="1" applyAlignment="1">
      <alignment horizontal="right" vertical="center" wrapText="1"/>
    </xf>
    <xf numFmtId="38" fontId="4" fillId="0" borderId="0" xfId="5" applyFont="1" applyFill="1">
      <alignment vertical="center"/>
    </xf>
    <xf numFmtId="10" fontId="11" fillId="2" borderId="14" xfId="6" applyNumberFormat="1" applyFont="1" applyFill="1" applyBorder="1" applyAlignment="1">
      <alignment vertical="center"/>
    </xf>
    <xf numFmtId="0" fontId="11" fillId="0" borderId="30" xfId="0" applyFont="1" applyBorder="1" applyAlignment="1">
      <alignment horizontal="center" vertical="center"/>
    </xf>
    <xf numFmtId="0" fontId="4" fillId="0" borderId="12" xfId="0" applyFont="1" applyBorder="1" applyAlignment="1">
      <alignment horizontal="left" vertical="center" wrapText="1"/>
    </xf>
    <xf numFmtId="0" fontId="4" fillId="0" borderId="26" xfId="0" applyFont="1" applyBorder="1" applyAlignment="1">
      <alignment vertical="center"/>
    </xf>
    <xf numFmtId="0" fontId="4" fillId="0" borderId="16" xfId="0" applyFont="1" applyBorder="1" applyAlignment="1">
      <alignment vertical="center"/>
    </xf>
    <xf numFmtId="38" fontId="4" fillId="2" borderId="18" xfId="0" applyNumberFormat="1" applyFont="1" applyFill="1" applyBorder="1" applyAlignment="1">
      <alignment horizontal="left" vertical="center" wrapText="1"/>
    </xf>
    <xf numFmtId="0" fontId="11" fillId="0" borderId="5" xfId="0" applyFont="1" applyBorder="1" applyAlignment="1">
      <alignment horizontal="center" vertical="center"/>
    </xf>
    <xf numFmtId="0" fontId="11" fillId="0" borderId="32" xfId="0" applyFont="1" applyBorder="1" applyAlignment="1">
      <alignment horizontal="center" vertical="center"/>
    </xf>
    <xf numFmtId="0" fontId="11" fillId="0" borderId="31" xfId="0" applyFont="1" applyBorder="1" applyAlignment="1">
      <alignment horizontal="center" vertical="center" wrapText="1"/>
    </xf>
    <xf numFmtId="0" fontId="11" fillId="0" borderId="6" xfId="0" applyFont="1" applyBorder="1" applyAlignment="1">
      <alignment horizontal="center" vertical="center" wrapText="1"/>
    </xf>
    <xf numFmtId="0" fontId="11" fillId="2" borderId="26"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vertical="center"/>
    </xf>
    <xf numFmtId="0" fontId="4" fillId="0" borderId="8"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cellXfs>
  <cellStyles count="7">
    <cellStyle name="パーセント" xfId="6" builtinId="5"/>
    <cellStyle name="桁区切り" xfId="5" builtinId="6"/>
    <cellStyle name="桁区切り 2" xfId="1" xr:uid="{00000000-0005-0000-0000-000002000000}"/>
    <cellStyle name="桁区切り 3" xfId="4" xr:uid="{BF15B67D-FB67-420E-9E05-F86260DABFBE}"/>
    <cellStyle name="標準" xfId="0" builtinId="0"/>
    <cellStyle name="標準 2" xfId="2" xr:uid="{00000000-0005-0000-0000-000004000000}"/>
    <cellStyle name="標準 3" xfId="3" xr:uid="{3FC97994-5367-484C-B16A-7FD20DB0BBB2}"/>
  </cellStyles>
  <dxfs count="0"/>
  <tableStyles count="0" defaultTableStyle="TableStyleMedium2" defaultPivotStyle="PivotStyleMedium9"/>
  <colors>
    <mruColors>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76638</xdr:colOff>
      <xdr:row>22</xdr:row>
      <xdr:rowOff>328447</xdr:rowOff>
    </xdr:from>
    <xdr:to>
      <xdr:col>0</xdr:col>
      <xdr:colOff>1872155</xdr:colOff>
      <xdr:row>22</xdr:row>
      <xdr:rowOff>832068</xdr:rowOff>
    </xdr:to>
    <xdr:sp macro="" textlink="">
      <xdr:nvSpPr>
        <xdr:cNvPr id="2" name="大かっこ 1">
          <a:extLst>
            <a:ext uri="{FF2B5EF4-FFF2-40B4-BE49-F238E27FC236}">
              <a16:creationId xmlns:a16="http://schemas.microsoft.com/office/drawing/2014/main" id="{85094E7B-CD37-7BDE-D1D0-BF62E7838250}"/>
            </a:ext>
          </a:extLst>
        </xdr:cNvPr>
        <xdr:cNvSpPr/>
      </xdr:nvSpPr>
      <xdr:spPr>
        <a:xfrm>
          <a:off x="76638" y="10488447"/>
          <a:ext cx="1795517" cy="503621"/>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76201</xdr:colOff>
      <xdr:row>0</xdr:row>
      <xdr:rowOff>66676</xdr:rowOff>
    </xdr:from>
    <xdr:to>
      <xdr:col>17</xdr:col>
      <xdr:colOff>590551</xdr:colOff>
      <xdr:row>2</xdr:row>
      <xdr:rowOff>47626</xdr:rowOff>
    </xdr:to>
    <xdr:sp macro="" textlink="">
      <xdr:nvSpPr>
        <xdr:cNvPr id="3" name="吹き出し: 四角形 2">
          <a:extLst>
            <a:ext uri="{FF2B5EF4-FFF2-40B4-BE49-F238E27FC236}">
              <a16:creationId xmlns:a16="http://schemas.microsoft.com/office/drawing/2014/main" id="{A4816582-4AC6-457A-840F-C420EE3FECFD}"/>
            </a:ext>
          </a:extLst>
        </xdr:cNvPr>
        <xdr:cNvSpPr/>
      </xdr:nvSpPr>
      <xdr:spPr>
        <a:xfrm>
          <a:off x="10144126" y="66676"/>
          <a:ext cx="10172700" cy="533400"/>
        </a:xfrm>
        <a:prstGeom prst="wedgeRectCallout">
          <a:avLst>
            <a:gd name="adj1" fmla="val 8337"/>
            <a:gd name="adj2" fmla="val 9285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各チェックポイントごとに補助金上限額の範囲内であるか確認のうえ、</a:t>
          </a:r>
          <a:r>
            <a:rPr kumimoji="1" lang="en-US" altLang="ja-JP" sz="1600"/>
            <a:t>A</a:t>
          </a:r>
          <a:r>
            <a:rPr kumimoji="1" lang="ja-JP" altLang="en-US" sz="1600"/>
            <a:t>～</a:t>
          </a:r>
          <a:r>
            <a:rPr kumimoji="1" lang="en-US" altLang="ja-JP" sz="1600"/>
            <a:t>F</a:t>
          </a:r>
          <a:r>
            <a:rPr kumimoji="1" lang="ja-JP" altLang="en-US" sz="1600"/>
            <a:t>列の部分のみ表示してご提出ください。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76638</xdr:colOff>
      <xdr:row>22</xdr:row>
      <xdr:rowOff>328447</xdr:rowOff>
    </xdr:from>
    <xdr:to>
      <xdr:col>0</xdr:col>
      <xdr:colOff>1872155</xdr:colOff>
      <xdr:row>22</xdr:row>
      <xdr:rowOff>832068</xdr:rowOff>
    </xdr:to>
    <xdr:sp macro="" textlink="">
      <xdr:nvSpPr>
        <xdr:cNvPr id="2" name="大かっこ 1">
          <a:extLst>
            <a:ext uri="{FF2B5EF4-FFF2-40B4-BE49-F238E27FC236}">
              <a16:creationId xmlns:a16="http://schemas.microsoft.com/office/drawing/2014/main" id="{B27CD7FB-71FD-462E-B15A-125DDF5F1BB8}"/>
            </a:ext>
          </a:extLst>
        </xdr:cNvPr>
        <xdr:cNvSpPr/>
      </xdr:nvSpPr>
      <xdr:spPr>
        <a:xfrm>
          <a:off x="76638" y="10443997"/>
          <a:ext cx="1795517" cy="503621"/>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1020535</xdr:colOff>
      <xdr:row>2</xdr:row>
      <xdr:rowOff>13607</xdr:rowOff>
    </xdr:from>
    <xdr:to>
      <xdr:col>4</xdr:col>
      <xdr:colOff>3401785</xdr:colOff>
      <xdr:row>3</xdr:row>
      <xdr:rowOff>175532</xdr:rowOff>
    </xdr:to>
    <xdr:sp macro="" textlink="">
      <xdr:nvSpPr>
        <xdr:cNvPr id="3" name="フレーム 2">
          <a:extLst>
            <a:ext uri="{FF2B5EF4-FFF2-40B4-BE49-F238E27FC236}">
              <a16:creationId xmlns:a16="http://schemas.microsoft.com/office/drawing/2014/main" id="{EAC70E5D-6AB8-4924-A3A5-A9247AD28924}"/>
            </a:ext>
          </a:extLst>
        </xdr:cNvPr>
        <xdr:cNvSpPr/>
      </xdr:nvSpPr>
      <xdr:spPr>
        <a:xfrm>
          <a:off x="6327321" y="557893"/>
          <a:ext cx="2381250" cy="542925"/>
        </a:xfrm>
        <a:prstGeom prst="frame">
          <a:avLst/>
        </a:prstGeom>
        <a:solidFill>
          <a:srgbClr val="FF0000"/>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12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複数年度事業の場合のみ作成</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178594</xdr:colOff>
      <xdr:row>0</xdr:row>
      <xdr:rowOff>39688</xdr:rowOff>
    </xdr:from>
    <xdr:to>
      <xdr:col>18</xdr:col>
      <xdr:colOff>2778</xdr:colOff>
      <xdr:row>2</xdr:row>
      <xdr:rowOff>17463</xdr:rowOff>
    </xdr:to>
    <xdr:sp macro="" textlink="">
      <xdr:nvSpPr>
        <xdr:cNvPr id="4" name="吹き出し: 四角形 3">
          <a:extLst>
            <a:ext uri="{FF2B5EF4-FFF2-40B4-BE49-F238E27FC236}">
              <a16:creationId xmlns:a16="http://schemas.microsoft.com/office/drawing/2014/main" id="{DED68274-EBB2-48DD-819D-E4AE3F4648DD}"/>
            </a:ext>
          </a:extLst>
        </xdr:cNvPr>
        <xdr:cNvSpPr/>
      </xdr:nvSpPr>
      <xdr:spPr>
        <a:xfrm>
          <a:off x="10239375" y="39688"/>
          <a:ext cx="10172700" cy="533400"/>
        </a:xfrm>
        <a:prstGeom prst="wedgeRectCallout">
          <a:avLst>
            <a:gd name="adj1" fmla="val 8337"/>
            <a:gd name="adj2" fmla="val 9285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各チェックポイントごとに補助金上限額の範囲内であるか確認のうえ、</a:t>
          </a:r>
          <a:r>
            <a:rPr kumimoji="1" lang="en-US" altLang="ja-JP" sz="1600"/>
            <a:t>A</a:t>
          </a:r>
          <a:r>
            <a:rPr kumimoji="1" lang="ja-JP" altLang="en-US" sz="1600"/>
            <a:t>～</a:t>
          </a:r>
          <a:r>
            <a:rPr kumimoji="1" lang="en-US" altLang="ja-JP" sz="1600"/>
            <a:t>F</a:t>
          </a:r>
          <a:r>
            <a:rPr kumimoji="1" lang="ja-JP" altLang="en-US" sz="1600"/>
            <a:t>列の部分のみ表示してご提出ください。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F65BB-0B2B-4D93-B99F-E3F3CD3C84BF}">
  <sheetPr>
    <pageSetUpPr fitToPage="1"/>
  </sheetPr>
  <dimension ref="A1:R247"/>
  <sheetViews>
    <sheetView tabSelected="1" zoomScaleNormal="100" zoomScaleSheetLayoutView="100" workbookViewId="0">
      <selection activeCell="A2" sqref="A2"/>
    </sheetView>
  </sheetViews>
  <sheetFormatPr defaultColWidth="9" defaultRowHeight="14.25" x14ac:dyDescent="0.15"/>
  <cols>
    <col min="1" max="1" width="25.625" style="1" customWidth="1"/>
    <col min="2" max="3" width="14.625" style="1" customWidth="1"/>
    <col min="4" max="4" width="14.625" style="2" customWidth="1"/>
    <col min="5" max="5" width="44.875" style="2" customWidth="1"/>
    <col min="6" max="6" width="17.75" style="1" customWidth="1"/>
    <col min="7" max="8" width="4.5" style="1" customWidth="1"/>
    <col min="9" max="9" width="31.625" style="1" customWidth="1"/>
    <col min="10" max="10" width="9" style="1"/>
    <col min="11" max="11" width="23.125" style="1" customWidth="1"/>
    <col min="12" max="240" width="9" style="1"/>
    <col min="241" max="241" width="3.625" style="1" customWidth="1"/>
    <col min="242" max="242" width="6.5" style="1" customWidth="1"/>
    <col min="243" max="243" width="6.125" style="1" customWidth="1"/>
    <col min="244" max="244" width="7.5" style="1" customWidth="1"/>
    <col min="245" max="245" width="12" style="1" customWidth="1"/>
    <col min="246" max="247" width="17.75" style="1" customWidth="1"/>
    <col min="248" max="248" width="14.875" style="1" customWidth="1"/>
    <col min="249" max="250" width="11.125" style="1" customWidth="1"/>
    <col min="251" max="251" width="9.625" style="1" customWidth="1"/>
    <col min="252" max="254" width="9" style="1"/>
    <col min="255" max="255" width="69.25" style="1" customWidth="1"/>
    <col min="256" max="496" width="9" style="1"/>
    <col min="497" max="497" width="3.625" style="1" customWidth="1"/>
    <col min="498" max="498" width="6.5" style="1" customWidth="1"/>
    <col min="499" max="499" width="6.125" style="1" customWidth="1"/>
    <col min="500" max="500" width="7.5" style="1" customWidth="1"/>
    <col min="501" max="501" width="12" style="1" customWidth="1"/>
    <col min="502" max="503" width="17.75" style="1" customWidth="1"/>
    <col min="504" max="504" width="14.875" style="1" customWidth="1"/>
    <col min="505" max="506" width="11.125" style="1" customWidth="1"/>
    <col min="507" max="507" width="9.625" style="1" customWidth="1"/>
    <col min="508" max="510" width="9" style="1"/>
    <col min="511" max="511" width="69.25" style="1" customWidth="1"/>
    <col min="512" max="752" width="9" style="1"/>
    <col min="753" max="753" width="3.625" style="1" customWidth="1"/>
    <col min="754" max="754" width="6.5" style="1" customWidth="1"/>
    <col min="755" max="755" width="6.125" style="1" customWidth="1"/>
    <col min="756" max="756" width="7.5" style="1" customWidth="1"/>
    <col min="757" max="757" width="12" style="1" customWidth="1"/>
    <col min="758" max="759" width="17.75" style="1" customWidth="1"/>
    <col min="760" max="760" width="14.875" style="1" customWidth="1"/>
    <col min="761" max="762" width="11.125" style="1" customWidth="1"/>
    <col min="763" max="763" width="9.625" style="1" customWidth="1"/>
    <col min="764" max="766" width="9" style="1"/>
    <col min="767" max="767" width="69.25" style="1" customWidth="1"/>
    <col min="768" max="1008" width="9" style="1"/>
    <col min="1009" max="1009" width="3.625" style="1" customWidth="1"/>
    <col min="1010" max="1010" width="6.5" style="1" customWidth="1"/>
    <col min="1011" max="1011" width="6.125" style="1" customWidth="1"/>
    <col min="1012" max="1012" width="7.5" style="1" customWidth="1"/>
    <col min="1013" max="1013" width="12" style="1" customWidth="1"/>
    <col min="1014" max="1015" width="17.75" style="1" customWidth="1"/>
    <col min="1016" max="1016" width="14.875" style="1" customWidth="1"/>
    <col min="1017" max="1018" width="11.125" style="1" customWidth="1"/>
    <col min="1019" max="1019" width="9.625" style="1" customWidth="1"/>
    <col min="1020" max="1022" width="9" style="1"/>
    <col min="1023" max="1023" width="69.25" style="1" customWidth="1"/>
    <col min="1024" max="1264" width="9" style="1"/>
    <col min="1265" max="1265" width="3.625" style="1" customWidth="1"/>
    <col min="1266" max="1266" width="6.5" style="1" customWidth="1"/>
    <col min="1267" max="1267" width="6.125" style="1" customWidth="1"/>
    <col min="1268" max="1268" width="7.5" style="1" customWidth="1"/>
    <col min="1269" max="1269" width="12" style="1" customWidth="1"/>
    <col min="1270" max="1271" width="17.75" style="1" customWidth="1"/>
    <col min="1272" max="1272" width="14.875" style="1" customWidth="1"/>
    <col min="1273" max="1274" width="11.125" style="1" customWidth="1"/>
    <col min="1275" max="1275" width="9.625" style="1" customWidth="1"/>
    <col min="1276" max="1278" width="9" style="1"/>
    <col min="1279" max="1279" width="69.25" style="1" customWidth="1"/>
    <col min="1280" max="1520" width="9" style="1"/>
    <col min="1521" max="1521" width="3.625" style="1" customWidth="1"/>
    <col min="1522" max="1522" width="6.5" style="1" customWidth="1"/>
    <col min="1523" max="1523" width="6.125" style="1" customWidth="1"/>
    <col min="1524" max="1524" width="7.5" style="1" customWidth="1"/>
    <col min="1525" max="1525" width="12" style="1" customWidth="1"/>
    <col min="1526" max="1527" width="17.75" style="1" customWidth="1"/>
    <col min="1528" max="1528" width="14.875" style="1" customWidth="1"/>
    <col min="1529" max="1530" width="11.125" style="1" customWidth="1"/>
    <col min="1531" max="1531" width="9.625" style="1" customWidth="1"/>
    <col min="1532" max="1534" width="9" style="1"/>
    <col min="1535" max="1535" width="69.25" style="1" customWidth="1"/>
    <col min="1536" max="1776" width="9" style="1"/>
    <col min="1777" max="1777" width="3.625" style="1" customWidth="1"/>
    <col min="1778" max="1778" width="6.5" style="1" customWidth="1"/>
    <col min="1779" max="1779" width="6.125" style="1" customWidth="1"/>
    <col min="1780" max="1780" width="7.5" style="1" customWidth="1"/>
    <col min="1781" max="1781" width="12" style="1" customWidth="1"/>
    <col min="1782" max="1783" width="17.75" style="1" customWidth="1"/>
    <col min="1784" max="1784" width="14.875" style="1" customWidth="1"/>
    <col min="1785" max="1786" width="11.125" style="1" customWidth="1"/>
    <col min="1787" max="1787" width="9.625" style="1" customWidth="1"/>
    <col min="1788" max="1790" width="9" style="1"/>
    <col min="1791" max="1791" width="69.25" style="1" customWidth="1"/>
    <col min="1792" max="2032" width="9" style="1"/>
    <col min="2033" max="2033" width="3.625" style="1" customWidth="1"/>
    <col min="2034" max="2034" width="6.5" style="1" customWidth="1"/>
    <col min="2035" max="2035" width="6.125" style="1" customWidth="1"/>
    <col min="2036" max="2036" width="7.5" style="1" customWidth="1"/>
    <col min="2037" max="2037" width="12" style="1" customWidth="1"/>
    <col min="2038" max="2039" width="17.75" style="1" customWidth="1"/>
    <col min="2040" max="2040" width="14.875" style="1" customWidth="1"/>
    <col min="2041" max="2042" width="11.125" style="1" customWidth="1"/>
    <col min="2043" max="2043" width="9.625" style="1" customWidth="1"/>
    <col min="2044" max="2046" width="9" style="1"/>
    <col min="2047" max="2047" width="69.25" style="1" customWidth="1"/>
    <col min="2048" max="2288" width="9" style="1"/>
    <col min="2289" max="2289" width="3.625" style="1" customWidth="1"/>
    <col min="2290" max="2290" width="6.5" style="1" customWidth="1"/>
    <col min="2291" max="2291" width="6.125" style="1" customWidth="1"/>
    <col min="2292" max="2292" width="7.5" style="1" customWidth="1"/>
    <col min="2293" max="2293" width="12" style="1" customWidth="1"/>
    <col min="2294" max="2295" width="17.75" style="1" customWidth="1"/>
    <col min="2296" max="2296" width="14.875" style="1" customWidth="1"/>
    <col min="2297" max="2298" width="11.125" style="1" customWidth="1"/>
    <col min="2299" max="2299" width="9.625" style="1" customWidth="1"/>
    <col min="2300" max="2302" width="9" style="1"/>
    <col min="2303" max="2303" width="69.25" style="1" customWidth="1"/>
    <col min="2304" max="2544" width="9" style="1"/>
    <col min="2545" max="2545" width="3.625" style="1" customWidth="1"/>
    <col min="2546" max="2546" width="6.5" style="1" customWidth="1"/>
    <col min="2547" max="2547" width="6.125" style="1" customWidth="1"/>
    <col min="2548" max="2548" width="7.5" style="1" customWidth="1"/>
    <col min="2549" max="2549" width="12" style="1" customWidth="1"/>
    <col min="2550" max="2551" width="17.75" style="1" customWidth="1"/>
    <col min="2552" max="2552" width="14.875" style="1" customWidth="1"/>
    <col min="2553" max="2554" width="11.125" style="1" customWidth="1"/>
    <col min="2555" max="2555" width="9.625" style="1" customWidth="1"/>
    <col min="2556" max="2558" width="9" style="1"/>
    <col min="2559" max="2559" width="69.25" style="1" customWidth="1"/>
    <col min="2560" max="2800" width="9" style="1"/>
    <col min="2801" max="2801" width="3.625" style="1" customWidth="1"/>
    <col min="2802" max="2802" width="6.5" style="1" customWidth="1"/>
    <col min="2803" max="2803" width="6.125" style="1" customWidth="1"/>
    <col min="2804" max="2804" width="7.5" style="1" customWidth="1"/>
    <col min="2805" max="2805" width="12" style="1" customWidth="1"/>
    <col min="2806" max="2807" width="17.75" style="1" customWidth="1"/>
    <col min="2808" max="2808" width="14.875" style="1" customWidth="1"/>
    <col min="2809" max="2810" width="11.125" style="1" customWidth="1"/>
    <col min="2811" max="2811" width="9.625" style="1" customWidth="1"/>
    <col min="2812" max="2814" width="9" style="1"/>
    <col min="2815" max="2815" width="69.25" style="1" customWidth="1"/>
    <col min="2816" max="3056" width="9" style="1"/>
    <col min="3057" max="3057" width="3.625" style="1" customWidth="1"/>
    <col min="3058" max="3058" width="6.5" style="1" customWidth="1"/>
    <col min="3059" max="3059" width="6.125" style="1" customWidth="1"/>
    <col min="3060" max="3060" width="7.5" style="1" customWidth="1"/>
    <col min="3061" max="3061" width="12" style="1" customWidth="1"/>
    <col min="3062" max="3063" width="17.75" style="1" customWidth="1"/>
    <col min="3064" max="3064" width="14.875" style="1" customWidth="1"/>
    <col min="3065" max="3066" width="11.125" style="1" customWidth="1"/>
    <col min="3067" max="3067" width="9.625" style="1" customWidth="1"/>
    <col min="3068" max="3070" width="9" style="1"/>
    <col min="3071" max="3071" width="69.25" style="1" customWidth="1"/>
    <col min="3072" max="3312" width="9" style="1"/>
    <col min="3313" max="3313" width="3.625" style="1" customWidth="1"/>
    <col min="3314" max="3314" width="6.5" style="1" customWidth="1"/>
    <col min="3315" max="3315" width="6.125" style="1" customWidth="1"/>
    <col min="3316" max="3316" width="7.5" style="1" customWidth="1"/>
    <col min="3317" max="3317" width="12" style="1" customWidth="1"/>
    <col min="3318" max="3319" width="17.75" style="1" customWidth="1"/>
    <col min="3320" max="3320" width="14.875" style="1" customWidth="1"/>
    <col min="3321" max="3322" width="11.125" style="1" customWidth="1"/>
    <col min="3323" max="3323" width="9.625" style="1" customWidth="1"/>
    <col min="3324" max="3326" width="9" style="1"/>
    <col min="3327" max="3327" width="69.25" style="1" customWidth="1"/>
    <col min="3328" max="3568" width="9" style="1"/>
    <col min="3569" max="3569" width="3.625" style="1" customWidth="1"/>
    <col min="3570" max="3570" width="6.5" style="1" customWidth="1"/>
    <col min="3571" max="3571" width="6.125" style="1" customWidth="1"/>
    <col min="3572" max="3572" width="7.5" style="1" customWidth="1"/>
    <col min="3573" max="3573" width="12" style="1" customWidth="1"/>
    <col min="3574" max="3575" width="17.75" style="1" customWidth="1"/>
    <col min="3576" max="3576" width="14.875" style="1" customWidth="1"/>
    <col min="3577" max="3578" width="11.125" style="1" customWidth="1"/>
    <col min="3579" max="3579" width="9.625" style="1" customWidth="1"/>
    <col min="3580" max="3582" width="9" style="1"/>
    <col min="3583" max="3583" width="69.25" style="1" customWidth="1"/>
    <col min="3584" max="3824" width="9" style="1"/>
    <col min="3825" max="3825" width="3.625" style="1" customWidth="1"/>
    <col min="3826" max="3826" width="6.5" style="1" customWidth="1"/>
    <col min="3827" max="3827" width="6.125" style="1" customWidth="1"/>
    <col min="3828" max="3828" width="7.5" style="1" customWidth="1"/>
    <col min="3829" max="3829" width="12" style="1" customWidth="1"/>
    <col min="3830" max="3831" width="17.75" style="1" customWidth="1"/>
    <col min="3832" max="3832" width="14.875" style="1" customWidth="1"/>
    <col min="3833" max="3834" width="11.125" style="1" customWidth="1"/>
    <col min="3835" max="3835" width="9.625" style="1" customWidth="1"/>
    <col min="3836" max="3838" width="9" style="1"/>
    <col min="3839" max="3839" width="69.25" style="1" customWidth="1"/>
    <col min="3840" max="4080" width="9" style="1"/>
    <col min="4081" max="4081" width="3.625" style="1" customWidth="1"/>
    <col min="4082" max="4082" width="6.5" style="1" customWidth="1"/>
    <col min="4083" max="4083" width="6.125" style="1" customWidth="1"/>
    <col min="4084" max="4084" width="7.5" style="1" customWidth="1"/>
    <col min="4085" max="4085" width="12" style="1" customWidth="1"/>
    <col min="4086" max="4087" width="17.75" style="1" customWidth="1"/>
    <col min="4088" max="4088" width="14.875" style="1" customWidth="1"/>
    <col min="4089" max="4090" width="11.125" style="1" customWidth="1"/>
    <col min="4091" max="4091" width="9.625" style="1" customWidth="1"/>
    <col min="4092" max="4094" width="9" style="1"/>
    <col min="4095" max="4095" width="69.25" style="1" customWidth="1"/>
    <col min="4096" max="4336" width="9" style="1"/>
    <col min="4337" max="4337" width="3.625" style="1" customWidth="1"/>
    <col min="4338" max="4338" width="6.5" style="1" customWidth="1"/>
    <col min="4339" max="4339" width="6.125" style="1" customWidth="1"/>
    <col min="4340" max="4340" width="7.5" style="1" customWidth="1"/>
    <col min="4341" max="4341" width="12" style="1" customWidth="1"/>
    <col min="4342" max="4343" width="17.75" style="1" customWidth="1"/>
    <col min="4344" max="4344" width="14.875" style="1" customWidth="1"/>
    <col min="4345" max="4346" width="11.125" style="1" customWidth="1"/>
    <col min="4347" max="4347" width="9.625" style="1" customWidth="1"/>
    <col min="4348" max="4350" width="9" style="1"/>
    <col min="4351" max="4351" width="69.25" style="1" customWidth="1"/>
    <col min="4352" max="4592" width="9" style="1"/>
    <col min="4593" max="4593" width="3.625" style="1" customWidth="1"/>
    <col min="4594" max="4594" width="6.5" style="1" customWidth="1"/>
    <col min="4595" max="4595" width="6.125" style="1" customWidth="1"/>
    <col min="4596" max="4596" width="7.5" style="1" customWidth="1"/>
    <col min="4597" max="4597" width="12" style="1" customWidth="1"/>
    <col min="4598" max="4599" width="17.75" style="1" customWidth="1"/>
    <col min="4600" max="4600" width="14.875" style="1" customWidth="1"/>
    <col min="4601" max="4602" width="11.125" style="1" customWidth="1"/>
    <col min="4603" max="4603" width="9.625" style="1" customWidth="1"/>
    <col min="4604" max="4606" width="9" style="1"/>
    <col min="4607" max="4607" width="69.25" style="1" customWidth="1"/>
    <col min="4608" max="4848" width="9" style="1"/>
    <col min="4849" max="4849" width="3.625" style="1" customWidth="1"/>
    <col min="4850" max="4850" width="6.5" style="1" customWidth="1"/>
    <col min="4851" max="4851" width="6.125" style="1" customWidth="1"/>
    <col min="4852" max="4852" width="7.5" style="1" customWidth="1"/>
    <col min="4853" max="4853" width="12" style="1" customWidth="1"/>
    <col min="4854" max="4855" width="17.75" style="1" customWidth="1"/>
    <col min="4856" max="4856" width="14.875" style="1" customWidth="1"/>
    <col min="4857" max="4858" width="11.125" style="1" customWidth="1"/>
    <col min="4859" max="4859" width="9.625" style="1" customWidth="1"/>
    <col min="4860" max="4862" width="9" style="1"/>
    <col min="4863" max="4863" width="69.25" style="1" customWidth="1"/>
    <col min="4864" max="5104" width="9" style="1"/>
    <col min="5105" max="5105" width="3.625" style="1" customWidth="1"/>
    <col min="5106" max="5106" width="6.5" style="1" customWidth="1"/>
    <col min="5107" max="5107" width="6.125" style="1" customWidth="1"/>
    <col min="5108" max="5108" width="7.5" style="1" customWidth="1"/>
    <col min="5109" max="5109" width="12" style="1" customWidth="1"/>
    <col min="5110" max="5111" width="17.75" style="1" customWidth="1"/>
    <col min="5112" max="5112" width="14.875" style="1" customWidth="1"/>
    <col min="5113" max="5114" width="11.125" style="1" customWidth="1"/>
    <col min="5115" max="5115" width="9.625" style="1" customWidth="1"/>
    <col min="5116" max="5118" width="9" style="1"/>
    <col min="5119" max="5119" width="69.25" style="1" customWidth="1"/>
    <col min="5120" max="5360" width="9" style="1"/>
    <col min="5361" max="5361" width="3.625" style="1" customWidth="1"/>
    <col min="5362" max="5362" width="6.5" style="1" customWidth="1"/>
    <col min="5363" max="5363" width="6.125" style="1" customWidth="1"/>
    <col min="5364" max="5364" width="7.5" style="1" customWidth="1"/>
    <col min="5365" max="5365" width="12" style="1" customWidth="1"/>
    <col min="5366" max="5367" width="17.75" style="1" customWidth="1"/>
    <col min="5368" max="5368" width="14.875" style="1" customWidth="1"/>
    <col min="5369" max="5370" width="11.125" style="1" customWidth="1"/>
    <col min="5371" max="5371" width="9.625" style="1" customWidth="1"/>
    <col min="5372" max="5374" width="9" style="1"/>
    <col min="5375" max="5375" width="69.25" style="1" customWidth="1"/>
    <col min="5376" max="5616" width="9" style="1"/>
    <col min="5617" max="5617" width="3.625" style="1" customWidth="1"/>
    <col min="5618" max="5618" width="6.5" style="1" customWidth="1"/>
    <col min="5619" max="5619" width="6.125" style="1" customWidth="1"/>
    <col min="5620" max="5620" width="7.5" style="1" customWidth="1"/>
    <col min="5621" max="5621" width="12" style="1" customWidth="1"/>
    <col min="5622" max="5623" width="17.75" style="1" customWidth="1"/>
    <col min="5624" max="5624" width="14.875" style="1" customWidth="1"/>
    <col min="5625" max="5626" width="11.125" style="1" customWidth="1"/>
    <col min="5627" max="5627" width="9.625" style="1" customWidth="1"/>
    <col min="5628" max="5630" width="9" style="1"/>
    <col min="5631" max="5631" width="69.25" style="1" customWidth="1"/>
    <col min="5632" max="5872" width="9" style="1"/>
    <col min="5873" max="5873" width="3.625" style="1" customWidth="1"/>
    <col min="5874" max="5874" width="6.5" style="1" customWidth="1"/>
    <col min="5875" max="5875" width="6.125" style="1" customWidth="1"/>
    <col min="5876" max="5876" width="7.5" style="1" customWidth="1"/>
    <col min="5877" max="5877" width="12" style="1" customWidth="1"/>
    <col min="5878" max="5879" width="17.75" style="1" customWidth="1"/>
    <col min="5880" max="5880" width="14.875" style="1" customWidth="1"/>
    <col min="5881" max="5882" width="11.125" style="1" customWidth="1"/>
    <col min="5883" max="5883" width="9.625" style="1" customWidth="1"/>
    <col min="5884" max="5886" width="9" style="1"/>
    <col min="5887" max="5887" width="69.25" style="1" customWidth="1"/>
    <col min="5888" max="6128" width="9" style="1"/>
    <col min="6129" max="6129" width="3.625" style="1" customWidth="1"/>
    <col min="6130" max="6130" width="6.5" style="1" customWidth="1"/>
    <col min="6131" max="6131" width="6.125" style="1" customWidth="1"/>
    <col min="6132" max="6132" width="7.5" style="1" customWidth="1"/>
    <col min="6133" max="6133" width="12" style="1" customWidth="1"/>
    <col min="6134" max="6135" width="17.75" style="1" customWidth="1"/>
    <col min="6136" max="6136" width="14.875" style="1" customWidth="1"/>
    <col min="6137" max="6138" width="11.125" style="1" customWidth="1"/>
    <col min="6139" max="6139" width="9.625" style="1" customWidth="1"/>
    <col min="6140" max="6142" width="9" style="1"/>
    <col min="6143" max="6143" width="69.25" style="1" customWidth="1"/>
    <col min="6144" max="6384" width="9" style="1"/>
    <col min="6385" max="6385" width="3.625" style="1" customWidth="1"/>
    <col min="6386" max="6386" width="6.5" style="1" customWidth="1"/>
    <col min="6387" max="6387" width="6.125" style="1" customWidth="1"/>
    <col min="6388" max="6388" width="7.5" style="1" customWidth="1"/>
    <col min="6389" max="6389" width="12" style="1" customWidth="1"/>
    <col min="6390" max="6391" width="17.75" style="1" customWidth="1"/>
    <col min="6392" max="6392" width="14.875" style="1" customWidth="1"/>
    <col min="6393" max="6394" width="11.125" style="1" customWidth="1"/>
    <col min="6395" max="6395" width="9.625" style="1" customWidth="1"/>
    <col min="6396" max="6398" width="9" style="1"/>
    <col min="6399" max="6399" width="69.25" style="1" customWidth="1"/>
    <col min="6400" max="6640" width="9" style="1"/>
    <col min="6641" max="6641" width="3.625" style="1" customWidth="1"/>
    <col min="6642" max="6642" width="6.5" style="1" customWidth="1"/>
    <col min="6643" max="6643" width="6.125" style="1" customWidth="1"/>
    <col min="6644" max="6644" width="7.5" style="1" customWidth="1"/>
    <col min="6645" max="6645" width="12" style="1" customWidth="1"/>
    <col min="6646" max="6647" width="17.75" style="1" customWidth="1"/>
    <col min="6648" max="6648" width="14.875" style="1" customWidth="1"/>
    <col min="6649" max="6650" width="11.125" style="1" customWidth="1"/>
    <col min="6651" max="6651" width="9.625" style="1" customWidth="1"/>
    <col min="6652" max="6654" width="9" style="1"/>
    <col min="6655" max="6655" width="69.25" style="1" customWidth="1"/>
    <col min="6656" max="6896" width="9" style="1"/>
    <col min="6897" max="6897" width="3.625" style="1" customWidth="1"/>
    <col min="6898" max="6898" width="6.5" style="1" customWidth="1"/>
    <col min="6899" max="6899" width="6.125" style="1" customWidth="1"/>
    <col min="6900" max="6900" width="7.5" style="1" customWidth="1"/>
    <col min="6901" max="6901" width="12" style="1" customWidth="1"/>
    <col min="6902" max="6903" width="17.75" style="1" customWidth="1"/>
    <col min="6904" max="6904" width="14.875" style="1" customWidth="1"/>
    <col min="6905" max="6906" width="11.125" style="1" customWidth="1"/>
    <col min="6907" max="6907" width="9.625" style="1" customWidth="1"/>
    <col min="6908" max="6910" width="9" style="1"/>
    <col min="6911" max="6911" width="69.25" style="1" customWidth="1"/>
    <col min="6912" max="7152" width="9" style="1"/>
    <col min="7153" max="7153" width="3.625" style="1" customWidth="1"/>
    <col min="7154" max="7154" width="6.5" style="1" customWidth="1"/>
    <col min="7155" max="7155" width="6.125" style="1" customWidth="1"/>
    <col min="7156" max="7156" width="7.5" style="1" customWidth="1"/>
    <col min="7157" max="7157" width="12" style="1" customWidth="1"/>
    <col min="7158" max="7159" width="17.75" style="1" customWidth="1"/>
    <col min="7160" max="7160" width="14.875" style="1" customWidth="1"/>
    <col min="7161" max="7162" width="11.125" style="1" customWidth="1"/>
    <col min="7163" max="7163" width="9.625" style="1" customWidth="1"/>
    <col min="7164" max="7166" width="9" style="1"/>
    <col min="7167" max="7167" width="69.25" style="1" customWidth="1"/>
    <col min="7168" max="7408" width="9" style="1"/>
    <col min="7409" max="7409" width="3.625" style="1" customWidth="1"/>
    <col min="7410" max="7410" width="6.5" style="1" customWidth="1"/>
    <col min="7411" max="7411" width="6.125" style="1" customWidth="1"/>
    <col min="7412" max="7412" width="7.5" style="1" customWidth="1"/>
    <col min="7413" max="7413" width="12" style="1" customWidth="1"/>
    <col min="7414" max="7415" width="17.75" style="1" customWidth="1"/>
    <col min="7416" max="7416" width="14.875" style="1" customWidth="1"/>
    <col min="7417" max="7418" width="11.125" style="1" customWidth="1"/>
    <col min="7419" max="7419" width="9.625" style="1" customWidth="1"/>
    <col min="7420" max="7422" width="9" style="1"/>
    <col min="7423" max="7423" width="69.25" style="1" customWidth="1"/>
    <col min="7424" max="7664" width="9" style="1"/>
    <col min="7665" max="7665" width="3.625" style="1" customWidth="1"/>
    <col min="7666" max="7666" width="6.5" style="1" customWidth="1"/>
    <col min="7667" max="7667" width="6.125" style="1" customWidth="1"/>
    <col min="7668" max="7668" width="7.5" style="1" customWidth="1"/>
    <col min="7669" max="7669" width="12" style="1" customWidth="1"/>
    <col min="7670" max="7671" width="17.75" style="1" customWidth="1"/>
    <col min="7672" max="7672" width="14.875" style="1" customWidth="1"/>
    <col min="7673" max="7674" width="11.125" style="1" customWidth="1"/>
    <col min="7675" max="7675" width="9.625" style="1" customWidth="1"/>
    <col min="7676" max="7678" width="9" style="1"/>
    <col min="7679" max="7679" width="69.25" style="1" customWidth="1"/>
    <col min="7680" max="7920" width="9" style="1"/>
    <col min="7921" max="7921" width="3.625" style="1" customWidth="1"/>
    <col min="7922" max="7922" width="6.5" style="1" customWidth="1"/>
    <col min="7923" max="7923" width="6.125" style="1" customWidth="1"/>
    <col min="7924" max="7924" width="7.5" style="1" customWidth="1"/>
    <col min="7925" max="7925" width="12" style="1" customWidth="1"/>
    <col min="7926" max="7927" width="17.75" style="1" customWidth="1"/>
    <col min="7928" max="7928" width="14.875" style="1" customWidth="1"/>
    <col min="7929" max="7930" width="11.125" style="1" customWidth="1"/>
    <col min="7931" max="7931" width="9.625" style="1" customWidth="1"/>
    <col min="7932" max="7934" width="9" style="1"/>
    <col min="7935" max="7935" width="69.25" style="1" customWidth="1"/>
    <col min="7936" max="8176" width="9" style="1"/>
    <col min="8177" max="8177" width="3.625" style="1" customWidth="1"/>
    <col min="8178" max="8178" width="6.5" style="1" customWidth="1"/>
    <col min="8179" max="8179" width="6.125" style="1" customWidth="1"/>
    <col min="8180" max="8180" width="7.5" style="1" customWidth="1"/>
    <col min="8181" max="8181" width="12" style="1" customWidth="1"/>
    <col min="8182" max="8183" width="17.75" style="1" customWidth="1"/>
    <col min="8184" max="8184" width="14.875" style="1" customWidth="1"/>
    <col min="8185" max="8186" width="11.125" style="1" customWidth="1"/>
    <col min="8187" max="8187" width="9.625" style="1" customWidth="1"/>
    <col min="8188" max="8190" width="9" style="1"/>
    <col min="8191" max="8191" width="69.25" style="1" customWidth="1"/>
    <col min="8192" max="8432" width="9" style="1"/>
    <col min="8433" max="8433" width="3.625" style="1" customWidth="1"/>
    <col min="8434" max="8434" width="6.5" style="1" customWidth="1"/>
    <col min="8435" max="8435" width="6.125" style="1" customWidth="1"/>
    <col min="8436" max="8436" width="7.5" style="1" customWidth="1"/>
    <col min="8437" max="8437" width="12" style="1" customWidth="1"/>
    <col min="8438" max="8439" width="17.75" style="1" customWidth="1"/>
    <col min="8440" max="8440" width="14.875" style="1" customWidth="1"/>
    <col min="8441" max="8442" width="11.125" style="1" customWidth="1"/>
    <col min="8443" max="8443" width="9.625" style="1" customWidth="1"/>
    <col min="8444" max="8446" width="9" style="1"/>
    <col min="8447" max="8447" width="69.25" style="1" customWidth="1"/>
    <col min="8448" max="8688" width="9" style="1"/>
    <col min="8689" max="8689" width="3.625" style="1" customWidth="1"/>
    <col min="8690" max="8690" width="6.5" style="1" customWidth="1"/>
    <col min="8691" max="8691" width="6.125" style="1" customWidth="1"/>
    <col min="8692" max="8692" width="7.5" style="1" customWidth="1"/>
    <col min="8693" max="8693" width="12" style="1" customWidth="1"/>
    <col min="8694" max="8695" width="17.75" style="1" customWidth="1"/>
    <col min="8696" max="8696" width="14.875" style="1" customWidth="1"/>
    <col min="8697" max="8698" width="11.125" style="1" customWidth="1"/>
    <col min="8699" max="8699" width="9.625" style="1" customWidth="1"/>
    <col min="8700" max="8702" width="9" style="1"/>
    <col min="8703" max="8703" width="69.25" style="1" customWidth="1"/>
    <col min="8704" max="8944" width="9" style="1"/>
    <col min="8945" max="8945" width="3.625" style="1" customWidth="1"/>
    <col min="8946" max="8946" width="6.5" style="1" customWidth="1"/>
    <col min="8947" max="8947" width="6.125" style="1" customWidth="1"/>
    <col min="8948" max="8948" width="7.5" style="1" customWidth="1"/>
    <col min="8949" max="8949" width="12" style="1" customWidth="1"/>
    <col min="8950" max="8951" width="17.75" style="1" customWidth="1"/>
    <col min="8952" max="8952" width="14.875" style="1" customWidth="1"/>
    <col min="8953" max="8954" width="11.125" style="1" customWidth="1"/>
    <col min="8955" max="8955" width="9.625" style="1" customWidth="1"/>
    <col min="8956" max="8958" width="9" style="1"/>
    <col min="8959" max="8959" width="69.25" style="1" customWidth="1"/>
    <col min="8960" max="9200" width="9" style="1"/>
    <col min="9201" max="9201" width="3.625" style="1" customWidth="1"/>
    <col min="9202" max="9202" width="6.5" style="1" customWidth="1"/>
    <col min="9203" max="9203" width="6.125" style="1" customWidth="1"/>
    <col min="9204" max="9204" width="7.5" style="1" customWidth="1"/>
    <col min="9205" max="9205" width="12" style="1" customWidth="1"/>
    <col min="9206" max="9207" width="17.75" style="1" customWidth="1"/>
    <col min="9208" max="9208" width="14.875" style="1" customWidth="1"/>
    <col min="9209" max="9210" width="11.125" style="1" customWidth="1"/>
    <col min="9211" max="9211" width="9.625" style="1" customWidth="1"/>
    <col min="9212" max="9214" width="9" style="1"/>
    <col min="9215" max="9215" width="69.25" style="1" customWidth="1"/>
    <col min="9216" max="9456" width="9" style="1"/>
    <col min="9457" max="9457" width="3.625" style="1" customWidth="1"/>
    <col min="9458" max="9458" width="6.5" style="1" customWidth="1"/>
    <col min="9459" max="9459" width="6.125" style="1" customWidth="1"/>
    <col min="9460" max="9460" width="7.5" style="1" customWidth="1"/>
    <col min="9461" max="9461" width="12" style="1" customWidth="1"/>
    <col min="9462" max="9463" width="17.75" style="1" customWidth="1"/>
    <col min="9464" max="9464" width="14.875" style="1" customWidth="1"/>
    <col min="9465" max="9466" width="11.125" style="1" customWidth="1"/>
    <col min="9467" max="9467" width="9.625" style="1" customWidth="1"/>
    <col min="9468" max="9470" width="9" style="1"/>
    <col min="9471" max="9471" width="69.25" style="1" customWidth="1"/>
    <col min="9472" max="9712" width="9" style="1"/>
    <col min="9713" max="9713" width="3.625" style="1" customWidth="1"/>
    <col min="9714" max="9714" width="6.5" style="1" customWidth="1"/>
    <col min="9715" max="9715" width="6.125" style="1" customWidth="1"/>
    <col min="9716" max="9716" width="7.5" style="1" customWidth="1"/>
    <col min="9717" max="9717" width="12" style="1" customWidth="1"/>
    <col min="9718" max="9719" width="17.75" style="1" customWidth="1"/>
    <col min="9720" max="9720" width="14.875" style="1" customWidth="1"/>
    <col min="9721" max="9722" width="11.125" style="1" customWidth="1"/>
    <col min="9723" max="9723" width="9.625" style="1" customWidth="1"/>
    <col min="9724" max="9726" width="9" style="1"/>
    <col min="9727" max="9727" width="69.25" style="1" customWidth="1"/>
    <col min="9728" max="9968" width="9" style="1"/>
    <col min="9969" max="9969" width="3.625" style="1" customWidth="1"/>
    <col min="9970" max="9970" width="6.5" style="1" customWidth="1"/>
    <col min="9971" max="9971" width="6.125" style="1" customWidth="1"/>
    <col min="9972" max="9972" width="7.5" style="1" customWidth="1"/>
    <col min="9973" max="9973" width="12" style="1" customWidth="1"/>
    <col min="9974" max="9975" width="17.75" style="1" customWidth="1"/>
    <col min="9976" max="9976" width="14.875" style="1" customWidth="1"/>
    <col min="9977" max="9978" width="11.125" style="1" customWidth="1"/>
    <col min="9979" max="9979" width="9.625" style="1" customWidth="1"/>
    <col min="9980" max="9982" width="9" style="1"/>
    <col min="9983" max="9983" width="69.25" style="1" customWidth="1"/>
    <col min="9984" max="10224" width="9" style="1"/>
    <col min="10225" max="10225" width="3.625" style="1" customWidth="1"/>
    <col min="10226" max="10226" width="6.5" style="1" customWidth="1"/>
    <col min="10227" max="10227" width="6.125" style="1" customWidth="1"/>
    <col min="10228" max="10228" width="7.5" style="1" customWidth="1"/>
    <col min="10229" max="10229" width="12" style="1" customWidth="1"/>
    <col min="10230" max="10231" width="17.75" style="1" customWidth="1"/>
    <col min="10232" max="10232" width="14.875" style="1" customWidth="1"/>
    <col min="10233" max="10234" width="11.125" style="1" customWidth="1"/>
    <col min="10235" max="10235" width="9.625" style="1" customWidth="1"/>
    <col min="10236" max="10238" width="9" style="1"/>
    <col min="10239" max="10239" width="69.25" style="1" customWidth="1"/>
    <col min="10240" max="10480" width="9" style="1"/>
    <col min="10481" max="10481" width="3.625" style="1" customWidth="1"/>
    <col min="10482" max="10482" width="6.5" style="1" customWidth="1"/>
    <col min="10483" max="10483" width="6.125" style="1" customWidth="1"/>
    <col min="10484" max="10484" width="7.5" style="1" customWidth="1"/>
    <col min="10485" max="10485" width="12" style="1" customWidth="1"/>
    <col min="10486" max="10487" width="17.75" style="1" customWidth="1"/>
    <col min="10488" max="10488" width="14.875" style="1" customWidth="1"/>
    <col min="10489" max="10490" width="11.125" style="1" customWidth="1"/>
    <col min="10491" max="10491" width="9.625" style="1" customWidth="1"/>
    <col min="10492" max="10494" width="9" style="1"/>
    <col min="10495" max="10495" width="69.25" style="1" customWidth="1"/>
    <col min="10496" max="10736" width="9" style="1"/>
    <col min="10737" max="10737" width="3.625" style="1" customWidth="1"/>
    <col min="10738" max="10738" width="6.5" style="1" customWidth="1"/>
    <col min="10739" max="10739" width="6.125" style="1" customWidth="1"/>
    <col min="10740" max="10740" width="7.5" style="1" customWidth="1"/>
    <col min="10741" max="10741" width="12" style="1" customWidth="1"/>
    <col min="10742" max="10743" width="17.75" style="1" customWidth="1"/>
    <col min="10744" max="10744" width="14.875" style="1" customWidth="1"/>
    <col min="10745" max="10746" width="11.125" style="1" customWidth="1"/>
    <col min="10747" max="10747" width="9.625" style="1" customWidth="1"/>
    <col min="10748" max="10750" width="9" style="1"/>
    <col min="10751" max="10751" width="69.25" style="1" customWidth="1"/>
    <col min="10752" max="10992" width="9" style="1"/>
    <col min="10993" max="10993" width="3.625" style="1" customWidth="1"/>
    <col min="10994" max="10994" width="6.5" style="1" customWidth="1"/>
    <col min="10995" max="10995" width="6.125" style="1" customWidth="1"/>
    <col min="10996" max="10996" width="7.5" style="1" customWidth="1"/>
    <col min="10997" max="10997" width="12" style="1" customWidth="1"/>
    <col min="10998" max="10999" width="17.75" style="1" customWidth="1"/>
    <col min="11000" max="11000" width="14.875" style="1" customWidth="1"/>
    <col min="11001" max="11002" width="11.125" style="1" customWidth="1"/>
    <col min="11003" max="11003" width="9.625" style="1" customWidth="1"/>
    <col min="11004" max="11006" width="9" style="1"/>
    <col min="11007" max="11007" width="69.25" style="1" customWidth="1"/>
    <col min="11008" max="11248" width="9" style="1"/>
    <col min="11249" max="11249" width="3.625" style="1" customWidth="1"/>
    <col min="11250" max="11250" width="6.5" style="1" customWidth="1"/>
    <col min="11251" max="11251" width="6.125" style="1" customWidth="1"/>
    <col min="11252" max="11252" width="7.5" style="1" customWidth="1"/>
    <col min="11253" max="11253" width="12" style="1" customWidth="1"/>
    <col min="11254" max="11255" width="17.75" style="1" customWidth="1"/>
    <col min="11256" max="11256" width="14.875" style="1" customWidth="1"/>
    <col min="11257" max="11258" width="11.125" style="1" customWidth="1"/>
    <col min="11259" max="11259" width="9.625" style="1" customWidth="1"/>
    <col min="11260" max="11262" width="9" style="1"/>
    <col min="11263" max="11263" width="69.25" style="1" customWidth="1"/>
    <col min="11264" max="11504" width="9" style="1"/>
    <col min="11505" max="11505" width="3.625" style="1" customWidth="1"/>
    <col min="11506" max="11506" width="6.5" style="1" customWidth="1"/>
    <col min="11507" max="11507" width="6.125" style="1" customWidth="1"/>
    <col min="11508" max="11508" width="7.5" style="1" customWidth="1"/>
    <col min="11509" max="11509" width="12" style="1" customWidth="1"/>
    <col min="11510" max="11511" width="17.75" style="1" customWidth="1"/>
    <col min="11512" max="11512" width="14.875" style="1" customWidth="1"/>
    <col min="11513" max="11514" width="11.125" style="1" customWidth="1"/>
    <col min="11515" max="11515" width="9.625" style="1" customWidth="1"/>
    <col min="11516" max="11518" width="9" style="1"/>
    <col min="11519" max="11519" width="69.25" style="1" customWidth="1"/>
    <col min="11520" max="11760" width="9" style="1"/>
    <col min="11761" max="11761" width="3.625" style="1" customWidth="1"/>
    <col min="11762" max="11762" width="6.5" style="1" customWidth="1"/>
    <col min="11763" max="11763" width="6.125" style="1" customWidth="1"/>
    <col min="11764" max="11764" width="7.5" style="1" customWidth="1"/>
    <col min="11765" max="11765" width="12" style="1" customWidth="1"/>
    <col min="11766" max="11767" width="17.75" style="1" customWidth="1"/>
    <col min="11768" max="11768" width="14.875" style="1" customWidth="1"/>
    <col min="11769" max="11770" width="11.125" style="1" customWidth="1"/>
    <col min="11771" max="11771" width="9.625" style="1" customWidth="1"/>
    <col min="11772" max="11774" width="9" style="1"/>
    <col min="11775" max="11775" width="69.25" style="1" customWidth="1"/>
    <col min="11776" max="12016" width="9" style="1"/>
    <col min="12017" max="12017" width="3.625" style="1" customWidth="1"/>
    <col min="12018" max="12018" width="6.5" style="1" customWidth="1"/>
    <col min="12019" max="12019" width="6.125" style="1" customWidth="1"/>
    <col min="12020" max="12020" width="7.5" style="1" customWidth="1"/>
    <col min="12021" max="12021" width="12" style="1" customWidth="1"/>
    <col min="12022" max="12023" width="17.75" style="1" customWidth="1"/>
    <col min="12024" max="12024" width="14.875" style="1" customWidth="1"/>
    <col min="12025" max="12026" width="11.125" style="1" customWidth="1"/>
    <col min="12027" max="12027" width="9.625" style="1" customWidth="1"/>
    <col min="12028" max="12030" width="9" style="1"/>
    <col min="12031" max="12031" width="69.25" style="1" customWidth="1"/>
    <col min="12032" max="12272" width="9" style="1"/>
    <col min="12273" max="12273" width="3.625" style="1" customWidth="1"/>
    <col min="12274" max="12274" width="6.5" style="1" customWidth="1"/>
    <col min="12275" max="12275" width="6.125" style="1" customWidth="1"/>
    <col min="12276" max="12276" width="7.5" style="1" customWidth="1"/>
    <col min="12277" max="12277" width="12" style="1" customWidth="1"/>
    <col min="12278" max="12279" width="17.75" style="1" customWidth="1"/>
    <col min="12280" max="12280" width="14.875" style="1" customWidth="1"/>
    <col min="12281" max="12282" width="11.125" style="1" customWidth="1"/>
    <col min="12283" max="12283" width="9.625" style="1" customWidth="1"/>
    <col min="12284" max="12286" width="9" style="1"/>
    <col min="12287" max="12287" width="69.25" style="1" customWidth="1"/>
    <col min="12288" max="12528" width="9" style="1"/>
    <col min="12529" max="12529" width="3.625" style="1" customWidth="1"/>
    <col min="12530" max="12530" width="6.5" style="1" customWidth="1"/>
    <col min="12531" max="12531" width="6.125" style="1" customWidth="1"/>
    <col min="12532" max="12532" width="7.5" style="1" customWidth="1"/>
    <col min="12533" max="12533" width="12" style="1" customWidth="1"/>
    <col min="12534" max="12535" width="17.75" style="1" customWidth="1"/>
    <col min="12536" max="12536" width="14.875" style="1" customWidth="1"/>
    <col min="12537" max="12538" width="11.125" style="1" customWidth="1"/>
    <col min="12539" max="12539" width="9.625" style="1" customWidth="1"/>
    <col min="12540" max="12542" width="9" style="1"/>
    <col min="12543" max="12543" width="69.25" style="1" customWidth="1"/>
    <col min="12544" max="12784" width="9" style="1"/>
    <col min="12785" max="12785" width="3.625" style="1" customWidth="1"/>
    <col min="12786" max="12786" width="6.5" style="1" customWidth="1"/>
    <col min="12787" max="12787" width="6.125" style="1" customWidth="1"/>
    <col min="12788" max="12788" width="7.5" style="1" customWidth="1"/>
    <col min="12789" max="12789" width="12" style="1" customWidth="1"/>
    <col min="12790" max="12791" width="17.75" style="1" customWidth="1"/>
    <col min="12792" max="12792" width="14.875" style="1" customWidth="1"/>
    <col min="12793" max="12794" width="11.125" style="1" customWidth="1"/>
    <col min="12795" max="12795" width="9.625" style="1" customWidth="1"/>
    <col min="12796" max="12798" width="9" style="1"/>
    <col min="12799" max="12799" width="69.25" style="1" customWidth="1"/>
    <col min="12800" max="13040" width="9" style="1"/>
    <col min="13041" max="13041" width="3.625" style="1" customWidth="1"/>
    <col min="13042" max="13042" width="6.5" style="1" customWidth="1"/>
    <col min="13043" max="13043" width="6.125" style="1" customWidth="1"/>
    <col min="13044" max="13044" width="7.5" style="1" customWidth="1"/>
    <col min="13045" max="13045" width="12" style="1" customWidth="1"/>
    <col min="13046" max="13047" width="17.75" style="1" customWidth="1"/>
    <col min="13048" max="13048" width="14.875" style="1" customWidth="1"/>
    <col min="13049" max="13050" width="11.125" style="1" customWidth="1"/>
    <col min="13051" max="13051" width="9.625" style="1" customWidth="1"/>
    <col min="13052" max="13054" width="9" style="1"/>
    <col min="13055" max="13055" width="69.25" style="1" customWidth="1"/>
    <col min="13056" max="13296" width="9" style="1"/>
    <col min="13297" max="13297" width="3.625" style="1" customWidth="1"/>
    <col min="13298" max="13298" width="6.5" style="1" customWidth="1"/>
    <col min="13299" max="13299" width="6.125" style="1" customWidth="1"/>
    <col min="13300" max="13300" width="7.5" style="1" customWidth="1"/>
    <col min="13301" max="13301" width="12" style="1" customWidth="1"/>
    <col min="13302" max="13303" width="17.75" style="1" customWidth="1"/>
    <col min="13304" max="13304" width="14.875" style="1" customWidth="1"/>
    <col min="13305" max="13306" width="11.125" style="1" customWidth="1"/>
    <col min="13307" max="13307" width="9.625" style="1" customWidth="1"/>
    <col min="13308" max="13310" width="9" style="1"/>
    <col min="13311" max="13311" width="69.25" style="1" customWidth="1"/>
    <col min="13312" max="13552" width="9" style="1"/>
    <col min="13553" max="13553" width="3.625" style="1" customWidth="1"/>
    <col min="13554" max="13554" width="6.5" style="1" customWidth="1"/>
    <col min="13555" max="13555" width="6.125" style="1" customWidth="1"/>
    <col min="13556" max="13556" width="7.5" style="1" customWidth="1"/>
    <col min="13557" max="13557" width="12" style="1" customWidth="1"/>
    <col min="13558" max="13559" width="17.75" style="1" customWidth="1"/>
    <col min="13560" max="13560" width="14.875" style="1" customWidth="1"/>
    <col min="13561" max="13562" width="11.125" style="1" customWidth="1"/>
    <col min="13563" max="13563" width="9.625" style="1" customWidth="1"/>
    <col min="13564" max="13566" width="9" style="1"/>
    <col min="13567" max="13567" width="69.25" style="1" customWidth="1"/>
    <col min="13568" max="13808" width="9" style="1"/>
    <col min="13809" max="13809" width="3.625" style="1" customWidth="1"/>
    <col min="13810" max="13810" width="6.5" style="1" customWidth="1"/>
    <col min="13811" max="13811" width="6.125" style="1" customWidth="1"/>
    <col min="13812" max="13812" width="7.5" style="1" customWidth="1"/>
    <col min="13813" max="13813" width="12" style="1" customWidth="1"/>
    <col min="13814" max="13815" width="17.75" style="1" customWidth="1"/>
    <col min="13816" max="13816" width="14.875" style="1" customWidth="1"/>
    <col min="13817" max="13818" width="11.125" style="1" customWidth="1"/>
    <col min="13819" max="13819" width="9.625" style="1" customWidth="1"/>
    <col min="13820" max="13822" width="9" style="1"/>
    <col min="13823" max="13823" width="69.25" style="1" customWidth="1"/>
    <col min="13824" max="14064" width="9" style="1"/>
    <col min="14065" max="14065" width="3.625" style="1" customWidth="1"/>
    <col min="14066" max="14066" width="6.5" style="1" customWidth="1"/>
    <col min="14067" max="14067" width="6.125" style="1" customWidth="1"/>
    <col min="14068" max="14068" width="7.5" style="1" customWidth="1"/>
    <col min="14069" max="14069" width="12" style="1" customWidth="1"/>
    <col min="14070" max="14071" width="17.75" style="1" customWidth="1"/>
    <col min="14072" max="14072" width="14.875" style="1" customWidth="1"/>
    <col min="14073" max="14074" width="11.125" style="1" customWidth="1"/>
    <col min="14075" max="14075" width="9.625" style="1" customWidth="1"/>
    <col min="14076" max="14078" width="9" style="1"/>
    <col min="14079" max="14079" width="69.25" style="1" customWidth="1"/>
    <col min="14080" max="14320" width="9" style="1"/>
    <col min="14321" max="14321" width="3.625" style="1" customWidth="1"/>
    <col min="14322" max="14322" width="6.5" style="1" customWidth="1"/>
    <col min="14323" max="14323" width="6.125" style="1" customWidth="1"/>
    <col min="14324" max="14324" width="7.5" style="1" customWidth="1"/>
    <col min="14325" max="14325" width="12" style="1" customWidth="1"/>
    <col min="14326" max="14327" width="17.75" style="1" customWidth="1"/>
    <col min="14328" max="14328" width="14.875" style="1" customWidth="1"/>
    <col min="14329" max="14330" width="11.125" style="1" customWidth="1"/>
    <col min="14331" max="14331" width="9.625" style="1" customWidth="1"/>
    <col min="14332" max="14334" width="9" style="1"/>
    <col min="14335" max="14335" width="69.25" style="1" customWidth="1"/>
    <col min="14336" max="14576" width="9" style="1"/>
    <col min="14577" max="14577" width="3.625" style="1" customWidth="1"/>
    <col min="14578" max="14578" width="6.5" style="1" customWidth="1"/>
    <col min="14579" max="14579" width="6.125" style="1" customWidth="1"/>
    <col min="14580" max="14580" width="7.5" style="1" customWidth="1"/>
    <col min="14581" max="14581" width="12" style="1" customWidth="1"/>
    <col min="14582" max="14583" width="17.75" style="1" customWidth="1"/>
    <col min="14584" max="14584" width="14.875" style="1" customWidth="1"/>
    <col min="14585" max="14586" width="11.125" style="1" customWidth="1"/>
    <col min="14587" max="14587" width="9.625" style="1" customWidth="1"/>
    <col min="14588" max="14590" width="9" style="1"/>
    <col min="14591" max="14591" width="69.25" style="1" customWidth="1"/>
    <col min="14592" max="14832" width="9" style="1"/>
    <col min="14833" max="14833" width="3.625" style="1" customWidth="1"/>
    <col min="14834" max="14834" width="6.5" style="1" customWidth="1"/>
    <col min="14835" max="14835" width="6.125" style="1" customWidth="1"/>
    <col min="14836" max="14836" width="7.5" style="1" customWidth="1"/>
    <col min="14837" max="14837" width="12" style="1" customWidth="1"/>
    <col min="14838" max="14839" width="17.75" style="1" customWidth="1"/>
    <col min="14840" max="14840" width="14.875" style="1" customWidth="1"/>
    <col min="14841" max="14842" width="11.125" style="1" customWidth="1"/>
    <col min="14843" max="14843" width="9.625" style="1" customWidth="1"/>
    <col min="14844" max="14846" width="9" style="1"/>
    <col min="14847" max="14847" width="69.25" style="1" customWidth="1"/>
    <col min="14848" max="15088" width="9" style="1"/>
    <col min="15089" max="15089" width="3.625" style="1" customWidth="1"/>
    <col min="15090" max="15090" width="6.5" style="1" customWidth="1"/>
    <col min="15091" max="15091" width="6.125" style="1" customWidth="1"/>
    <col min="15092" max="15092" width="7.5" style="1" customWidth="1"/>
    <col min="15093" max="15093" width="12" style="1" customWidth="1"/>
    <col min="15094" max="15095" width="17.75" style="1" customWidth="1"/>
    <col min="15096" max="15096" width="14.875" style="1" customWidth="1"/>
    <col min="15097" max="15098" width="11.125" style="1" customWidth="1"/>
    <col min="15099" max="15099" width="9.625" style="1" customWidth="1"/>
    <col min="15100" max="15102" width="9" style="1"/>
    <col min="15103" max="15103" width="69.25" style="1" customWidth="1"/>
    <col min="15104" max="15344" width="9" style="1"/>
    <col min="15345" max="15345" width="3.625" style="1" customWidth="1"/>
    <col min="15346" max="15346" width="6.5" style="1" customWidth="1"/>
    <col min="15347" max="15347" width="6.125" style="1" customWidth="1"/>
    <col min="15348" max="15348" width="7.5" style="1" customWidth="1"/>
    <col min="15349" max="15349" width="12" style="1" customWidth="1"/>
    <col min="15350" max="15351" width="17.75" style="1" customWidth="1"/>
    <col min="15352" max="15352" width="14.875" style="1" customWidth="1"/>
    <col min="15353" max="15354" width="11.125" style="1" customWidth="1"/>
    <col min="15355" max="15355" width="9.625" style="1" customWidth="1"/>
    <col min="15356" max="15358" width="9" style="1"/>
    <col min="15359" max="15359" width="69.25" style="1" customWidth="1"/>
    <col min="15360" max="15600" width="9" style="1"/>
    <col min="15601" max="15601" width="3.625" style="1" customWidth="1"/>
    <col min="15602" max="15602" width="6.5" style="1" customWidth="1"/>
    <col min="15603" max="15603" width="6.125" style="1" customWidth="1"/>
    <col min="15604" max="15604" width="7.5" style="1" customWidth="1"/>
    <col min="15605" max="15605" width="12" style="1" customWidth="1"/>
    <col min="15606" max="15607" width="17.75" style="1" customWidth="1"/>
    <col min="15608" max="15608" width="14.875" style="1" customWidth="1"/>
    <col min="15609" max="15610" width="11.125" style="1" customWidth="1"/>
    <col min="15611" max="15611" width="9.625" style="1" customWidth="1"/>
    <col min="15612" max="15614" width="9" style="1"/>
    <col min="15615" max="15615" width="69.25" style="1" customWidth="1"/>
    <col min="15616" max="15856" width="9" style="1"/>
    <col min="15857" max="15857" width="3.625" style="1" customWidth="1"/>
    <col min="15858" max="15858" width="6.5" style="1" customWidth="1"/>
    <col min="15859" max="15859" width="6.125" style="1" customWidth="1"/>
    <col min="15860" max="15860" width="7.5" style="1" customWidth="1"/>
    <col min="15861" max="15861" width="12" style="1" customWidth="1"/>
    <col min="15862" max="15863" width="17.75" style="1" customWidth="1"/>
    <col min="15864" max="15864" width="14.875" style="1" customWidth="1"/>
    <col min="15865" max="15866" width="11.125" style="1" customWidth="1"/>
    <col min="15867" max="15867" width="9.625" style="1" customWidth="1"/>
    <col min="15868" max="15870" width="9" style="1"/>
    <col min="15871" max="15871" width="69.25" style="1" customWidth="1"/>
    <col min="15872" max="16112" width="9" style="1"/>
    <col min="16113" max="16113" width="3.625" style="1" customWidth="1"/>
    <col min="16114" max="16114" width="6.5" style="1" customWidth="1"/>
    <col min="16115" max="16115" width="6.125" style="1" customWidth="1"/>
    <col min="16116" max="16116" width="7.5" style="1" customWidth="1"/>
    <col min="16117" max="16117" width="12" style="1" customWidth="1"/>
    <col min="16118" max="16119" width="17.75" style="1" customWidth="1"/>
    <col min="16120" max="16120" width="14.875" style="1" customWidth="1"/>
    <col min="16121" max="16122" width="11.125" style="1" customWidth="1"/>
    <col min="16123" max="16123" width="9.625" style="1" customWidth="1"/>
    <col min="16124" max="16126" width="9" style="1"/>
    <col min="16127" max="16127" width="69.25" style="1" customWidth="1"/>
    <col min="16128" max="16384" width="9" style="1"/>
  </cols>
  <sheetData>
    <row r="1" spans="1:18" ht="21.75" customHeight="1" x14ac:dyDescent="0.15">
      <c r="A1" s="1" t="s">
        <v>86</v>
      </c>
      <c r="E1" s="4"/>
    </row>
    <row r="2" spans="1:18" ht="21.75" customHeight="1" x14ac:dyDescent="0.15">
      <c r="E2" s="4"/>
    </row>
    <row r="3" spans="1:18" ht="30" customHeight="1" thickBot="1" x14ac:dyDescent="0.2">
      <c r="A3" s="1" t="s">
        <v>4</v>
      </c>
      <c r="C3" s="3"/>
      <c r="D3" s="3"/>
      <c r="E3" s="5"/>
      <c r="F3" s="5" t="s">
        <v>8</v>
      </c>
      <c r="I3" s="16" t="s">
        <v>75</v>
      </c>
    </row>
    <row r="4" spans="1:18" ht="30" customHeight="1" thickBot="1" x14ac:dyDescent="0.2">
      <c r="A4" s="1" t="s">
        <v>34</v>
      </c>
      <c r="B4" s="5"/>
      <c r="C4" s="3"/>
      <c r="D4" s="5" t="s">
        <v>9</v>
      </c>
      <c r="E4" s="5"/>
      <c r="I4" s="17" t="s">
        <v>76</v>
      </c>
      <c r="J4" s="18"/>
      <c r="K4" s="19" t="s">
        <v>43</v>
      </c>
      <c r="L4" s="19"/>
      <c r="M4" s="19"/>
      <c r="N4" s="19"/>
      <c r="O4" s="19"/>
      <c r="P4" s="19"/>
      <c r="Q4" s="19"/>
      <c r="R4" s="20"/>
    </row>
    <row r="5" spans="1:18" ht="30" customHeight="1" thickBot="1" x14ac:dyDescent="0.2">
      <c r="A5" s="10" t="s">
        <v>18</v>
      </c>
      <c r="B5" s="11" t="s">
        <v>17</v>
      </c>
      <c r="C5" s="75" t="s">
        <v>33</v>
      </c>
      <c r="D5" s="76"/>
      <c r="E5" s="5"/>
      <c r="I5" s="37">
        <f>$D$19+$D$59</f>
        <v>3430302</v>
      </c>
      <c r="J5" s="21" t="s">
        <v>37</v>
      </c>
      <c r="K5" s="38">
        <f>$D$24-(($D$19+$D$59)+$D$36+$D$48)</f>
        <v>3544705</v>
      </c>
      <c r="L5" s="22"/>
      <c r="M5" s="22"/>
      <c r="N5" s="22"/>
      <c r="O5" s="22"/>
      <c r="P5" s="22"/>
      <c r="Q5" s="22"/>
      <c r="R5" s="23"/>
    </row>
    <row r="6" spans="1:18" ht="30" customHeight="1" thickBot="1" x14ac:dyDescent="0.2">
      <c r="A6" s="12" t="s">
        <v>10</v>
      </c>
      <c r="B6" s="6">
        <f>D24</f>
        <v>10000000</v>
      </c>
      <c r="C6" s="77"/>
      <c r="D6" s="78"/>
      <c r="E6" s="5"/>
      <c r="I6" s="60" t="s">
        <v>77</v>
      </c>
      <c r="M6" s="24"/>
    </row>
    <row r="7" spans="1:18" ht="30" customHeight="1" x14ac:dyDescent="0.15">
      <c r="A7" s="12" t="s">
        <v>11</v>
      </c>
      <c r="B7" s="6">
        <f>B10-B6-B8-B9</f>
        <v>5501775</v>
      </c>
      <c r="C7" s="77"/>
      <c r="D7" s="78"/>
      <c r="E7" s="5"/>
      <c r="I7" s="17" t="s">
        <v>78</v>
      </c>
      <c r="J7" s="18"/>
      <c r="K7" s="19" t="s">
        <v>45</v>
      </c>
      <c r="L7" s="19"/>
      <c r="M7" s="25"/>
      <c r="N7" s="19"/>
      <c r="O7" s="19"/>
      <c r="P7" s="19"/>
      <c r="Q7" s="19"/>
      <c r="R7" s="20"/>
    </row>
    <row r="8" spans="1:18" ht="30" customHeight="1" thickBot="1" x14ac:dyDescent="0.2">
      <c r="A8" s="12" t="s">
        <v>12</v>
      </c>
      <c r="B8" s="6"/>
      <c r="C8" s="77"/>
      <c r="D8" s="78"/>
      <c r="E8" s="5"/>
      <c r="I8" s="37">
        <f>$D$36</f>
        <v>1814997</v>
      </c>
      <c r="J8" s="3" t="s">
        <v>37</v>
      </c>
      <c r="K8" s="38">
        <f>$D$24-(($D$19+$D$59)+$D$36+$D$48)</f>
        <v>3544705</v>
      </c>
      <c r="L8" s="22"/>
      <c r="M8" s="26"/>
      <c r="N8" s="22"/>
      <c r="O8" s="22"/>
      <c r="P8" s="22"/>
      <c r="Q8" s="22"/>
      <c r="R8" s="23"/>
    </row>
    <row r="9" spans="1:18" ht="30" customHeight="1" thickBot="1" x14ac:dyDescent="0.2">
      <c r="A9" s="35" t="s">
        <v>28</v>
      </c>
      <c r="B9" s="39"/>
      <c r="C9" s="79"/>
      <c r="D9" s="80"/>
      <c r="E9" s="5"/>
      <c r="I9" s="17" t="s">
        <v>79</v>
      </c>
      <c r="J9" s="43"/>
    </row>
    <row r="10" spans="1:18" ht="30" customHeight="1" thickTop="1" thickBot="1" x14ac:dyDescent="0.2">
      <c r="A10" s="36" t="s">
        <v>15</v>
      </c>
      <c r="B10" s="31">
        <f>B24</f>
        <v>15501775</v>
      </c>
      <c r="C10" s="64"/>
      <c r="D10" s="65"/>
      <c r="E10" s="5"/>
      <c r="I10" s="37">
        <f>$D$48</f>
        <v>1209996</v>
      </c>
      <c r="J10" s="44" t="s">
        <v>37</v>
      </c>
    </row>
    <row r="11" spans="1:18" ht="30" customHeight="1" x14ac:dyDescent="0.15">
      <c r="C11" s="3"/>
      <c r="D11" s="3"/>
      <c r="E11" s="5"/>
    </row>
    <row r="12" spans="1:18" ht="36" customHeight="1" thickBot="1" x14ac:dyDescent="0.2">
      <c r="A12" s="1" t="s">
        <v>5</v>
      </c>
      <c r="C12" s="3"/>
      <c r="D12" s="3"/>
      <c r="E12" s="5"/>
      <c r="F12" s="5" t="s">
        <v>9</v>
      </c>
      <c r="I12" s="16" t="s">
        <v>47</v>
      </c>
    </row>
    <row r="13" spans="1:18" ht="63" customHeight="1" x14ac:dyDescent="0.15">
      <c r="A13" s="10" t="s">
        <v>6</v>
      </c>
      <c r="B13" s="40" t="s">
        <v>7</v>
      </c>
      <c r="C13" s="40" t="s">
        <v>30</v>
      </c>
      <c r="D13" s="40" t="s">
        <v>55</v>
      </c>
      <c r="E13" s="40" t="s">
        <v>35</v>
      </c>
      <c r="F13" s="41" t="s">
        <v>16</v>
      </c>
      <c r="I13" s="17" t="s">
        <v>42</v>
      </c>
      <c r="J13" s="18" t="s">
        <v>37</v>
      </c>
      <c r="K13" s="19" t="s">
        <v>44</v>
      </c>
      <c r="L13" s="19"/>
      <c r="M13" s="19"/>
      <c r="N13" s="19"/>
      <c r="O13" s="19"/>
      <c r="P13" s="19"/>
      <c r="Q13" s="19"/>
      <c r="R13" s="20"/>
    </row>
    <row r="14" spans="1:18" ht="37.5" customHeight="1" thickBot="1" x14ac:dyDescent="0.2">
      <c r="A14" s="12" t="s">
        <v>0</v>
      </c>
      <c r="B14" s="6">
        <v>90000</v>
      </c>
      <c r="C14" s="7">
        <f t="shared" ref="C14:C21" si="0">ROUNDDOWN(B14/1.1,0)</f>
        <v>81818</v>
      </c>
      <c r="D14" s="7">
        <f>(ROUNDDOWN(C14*2/3,0))</f>
        <v>54545</v>
      </c>
      <c r="E14" s="8" t="s">
        <v>56</v>
      </c>
      <c r="F14" s="13" t="s">
        <v>21</v>
      </c>
      <c r="I14" s="37">
        <f>$D$21</f>
        <v>1718181</v>
      </c>
      <c r="J14" s="21" t="s">
        <v>37</v>
      </c>
      <c r="K14" s="38">
        <f>($D$24-(($D$19+$D$59)+$D$36+$D$48))/2</f>
        <v>1772352.5</v>
      </c>
      <c r="L14" s="22"/>
      <c r="M14" s="22"/>
      <c r="N14" s="22"/>
      <c r="O14" s="22"/>
      <c r="P14" s="22"/>
      <c r="Q14" s="22"/>
      <c r="R14" s="23"/>
    </row>
    <row r="15" spans="1:18" ht="37.5" customHeight="1" x14ac:dyDescent="0.15">
      <c r="A15" s="12" t="s">
        <v>1</v>
      </c>
      <c r="B15" s="6">
        <v>15000</v>
      </c>
      <c r="C15" s="7">
        <f t="shared" si="0"/>
        <v>13636</v>
      </c>
      <c r="D15" s="7">
        <f t="shared" ref="D15:D22" si="1">(ROUNDDOWN(C15*2/3,0))</f>
        <v>9090</v>
      </c>
      <c r="E15" s="9" t="s">
        <v>20</v>
      </c>
      <c r="F15" s="14" t="s">
        <v>22</v>
      </c>
    </row>
    <row r="16" spans="1:18" ht="60.75" thickBot="1" x14ac:dyDescent="0.2">
      <c r="A16" s="12" t="s">
        <v>2</v>
      </c>
      <c r="B16" s="6">
        <v>520771</v>
      </c>
      <c r="C16" s="7">
        <f t="shared" si="0"/>
        <v>473428</v>
      </c>
      <c r="D16" s="7">
        <f t="shared" si="1"/>
        <v>315618</v>
      </c>
      <c r="E16" s="8" t="s">
        <v>70</v>
      </c>
      <c r="F16" s="14"/>
      <c r="I16" s="16" t="s">
        <v>49</v>
      </c>
    </row>
    <row r="17" spans="1:18" ht="60.75" thickBot="1" x14ac:dyDescent="0.2">
      <c r="A17" s="15" t="s">
        <v>31</v>
      </c>
      <c r="B17" s="6">
        <v>1210000</v>
      </c>
      <c r="C17" s="7">
        <f t="shared" si="0"/>
        <v>1100000</v>
      </c>
      <c r="D17" s="7">
        <f t="shared" si="1"/>
        <v>733333</v>
      </c>
      <c r="E17" s="8" t="s">
        <v>29</v>
      </c>
      <c r="F17" s="14"/>
      <c r="I17" s="42">
        <f>D24</f>
        <v>10000000</v>
      </c>
      <c r="J17" s="27" t="s">
        <v>37</v>
      </c>
      <c r="K17" s="66" t="s">
        <v>48</v>
      </c>
      <c r="L17" s="66"/>
      <c r="M17" s="66"/>
      <c r="N17" s="66"/>
      <c r="O17" s="66"/>
      <c r="P17" s="28"/>
      <c r="Q17" s="28"/>
      <c r="R17" s="29"/>
    </row>
    <row r="18" spans="1:18" ht="37.5" customHeight="1" x14ac:dyDescent="0.15">
      <c r="A18" s="12" t="s">
        <v>13</v>
      </c>
      <c r="B18" s="6">
        <v>900000</v>
      </c>
      <c r="C18" s="7">
        <f>ROUNDDOWN(B18/1.1,0)</f>
        <v>818181</v>
      </c>
      <c r="D18" s="7">
        <f t="shared" si="1"/>
        <v>545454</v>
      </c>
      <c r="E18" s="8" t="s">
        <v>19</v>
      </c>
      <c r="F18" s="14" t="s">
        <v>23</v>
      </c>
    </row>
    <row r="19" spans="1:18" ht="37.5" customHeight="1" x14ac:dyDescent="0.15">
      <c r="A19" s="15" t="s">
        <v>71</v>
      </c>
      <c r="B19" s="45">
        <v>2360000</v>
      </c>
      <c r="C19" s="46">
        <f>ROUNDDOWN(B19/1.1,0)</f>
        <v>2145454</v>
      </c>
      <c r="D19" s="46">
        <f t="shared" si="1"/>
        <v>1430302</v>
      </c>
      <c r="E19" s="8" t="s">
        <v>46</v>
      </c>
      <c r="F19" s="14" t="s">
        <v>67</v>
      </c>
    </row>
    <row r="20" spans="1:18" ht="37.5" customHeight="1" x14ac:dyDescent="0.15">
      <c r="A20" s="12" t="s">
        <v>38</v>
      </c>
      <c r="B20" s="45">
        <v>113000</v>
      </c>
      <c r="C20" s="46">
        <f t="shared" si="0"/>
        <v>102727</v>
      </c>
      <c r="D20" s="46">
        <f t="shared" si="1"/>
        <v>68484</v>
      </c>
      <c r="E20" s="8" t="s">
        <v>32</v>
      </c>
      <c r="F20" s="14"/>
    </row>
    <row r="21" spans="1:18" ht="37.5" customHeight="1" x14ac:dyDescent="0.15">
      <c r="A21" s="12" t="s">
        <v>39</v>
      </c>
      <c r="B21" s="45">
        <v>2835000</v>
      </c>
      <c r="C21" s="46">
        <f t="shared" si="0"/>
        <v>2577272</v>
      </c>
      <c r="D21" s="46">
        <f t="shared" si="1"/>
        <v>1718181</v>
      </c>
      <c r="E21" s="8" t="s">
        <v>36</v>
      </c>
      <c r="F21" s="14"/>
    </row>
    <row r="22" spans="1:18" ht="37.5" customHeight="1" x14ac:dyDescent="0.15">
      <c r="A22" s="12" t="s">
        <v>40</v>
      </c>
      <c r="B22" s="45">
        <v>165000</v>
      </c>
      <c r="C22" s="46">
        <f t="shared" ref="C22" si="2">(ROUNDDOWN(B22/1.1,0))</f>
        <v>150000</v>
      </c>
      <c r="D22" s="46">
        <f t="shared" si="1"/>
        <v>100000</v>
      </c>
      <c r="E22" s="8" t="s">
        <v>41</v>
      </c>
      <c r="F22" s="14"/>
    </row>
    <row r="23" spans="1:18" ht="70.5" customHeight="1" thickBot="1" x14ac:dyDescent="0.2">
      <c r="A23" s="47" t="s">
        <v>72</v>
      </c>
      <c r="B23" s="48">
        <f>B36+B48+B59</f>
        <v>7293004</v>
      </c>
      <c r="C23" s="48">
        <f>C36+C48+C59</f>
        <v>6629996</v>
      </c>
      <c r="D23" s="48">
        <f>D36+D48+D59</f>
        <v>5024993</v>
      </c>
      <c r="E23" s="49" t="s">
        <v>14</v>
      </c>
      <c r="F23" s="50" t="s">
        <v>73</v>
      </c>
    </row>
    <row r="24" spans="1:18" ht="37.5" customHeight="1" thickTop="1" thickBot="1" x14ac:dyDescent="0.2">
      <c r="A24" s="36" t="s">
        <v>15</v>
      </c>
      <c r="B24" s="51">
        <f>SUM(B14:B23)</f>
        <v>15501775</v>
      </c>
      <c r="C24" s="51">
        <f>SUM(C14:C23)</f>
        <v>14092512</v>
      </c>
      <c r="D24" s="51">
        <f>SUM(D14:D23)</f>
        <v>10000000</v>
      </c>
      <c r="E24" s="33"/>
      <c r="F24" s="34"/>
    </row>
    <row r="25" spans="1:18" ht="20.100000000000001" customHeight="1" x14ac:dyDescent="0.15">
      <c r="A25" s="63" t="s">
        <v>62</v>
      </c>
      <c r="B25" s="63"/>
      <c r="C25" s="63"/>
      <c r="D25" s="63"/>
      <c r="E25" s="63"/>
      <c r="F25" s="63"/>
    </row>
    <row r="26" spans="1:18" ht="20.100000000000001" customHeight="1" x14ac:dyDescent="0.15">
      <c r="B26" s="52"/>
      <c r="C26" s="3"/>
      <c r="D26" s="3"/>
      <c r="E26" s="5"/>
    </row>
    <row r="27" spans="1:18" ht="20.100000000000001" customHeight="1" thickBot="1" x14ac:dyDescent="0.2">
      <c r="A27" s="1" t="s">
        <v>57</v>
      </c>
      <c r="C27" s="3"/>
      <c r="D27" s="3"/>
      <c r="E27" s="5"/>
      <c r="F27" s="5" t="s">
        <v>9</v>
      </c>
    </row>
    <row r="28" spans="1:18" ht="63" customHeight="1" x14ac:dyDescent="0.15">
      <c r="A28" s="10" t="s">
        <v>6</v>
      </c>
      <c r="B28" s="40" t="s">
        <v>7</v>
      </c>
      <c r="C28" s="40" t="s">
        <v>30</v>
      </c>
      <c r="D28" s="40" t="s">
        <v>66</v>
      </c>
      <c r="E28" s="40" t="s">
        <v>35</v>
      </c>
      <c r="F28" s="41" t="s">
        <v>16</v>
      </c>
    </row>
    <row r="29" spans="1:18" ht="39" customHeight="1" x14ac:dyDescent="0.15">
      <c r="A29" s="12" t="s">
        <v>0</v>
      </c>
      <c r="B29" s="45">
        <f>75000</f>
        <v>75000</v>
      </c>
      <c r="C29" s="46">
        <f>(ROUNDDOWN(B29/1.1,0))</f>
        <v>68181</v>
      </c>
      <c r="D29" s="46">
        <f>(ROUNDDOWN(C29*10/10,0))</f>
        <v>68181</v>
      </c>
      <c r="E29" s="8" t="s">
        <v>58</v>
      </c>
      <c r="F29" s="14" t="s">
        <v>24</v>
      </c>
    </row>
    <row r="30" spans="1:18" ht="39" customHeight="1" x14ac:dyDescent="0.15">
      <c r="A30" s="12" t="s">
        <v>1</v>
      </c>
      <c r="B30" s="45">
        <f>15000</f>
        <v>15000</v>
      </c>
      <c r="C30" s="46">
        <f>(ROUNDDOWN(B30/1.1,0))</f>
        <v>13636</v>
      </c>
      <c r="D30" s="46">
        <f t="shared" ref="D30:D34" si="3">(ROUNDDOWN(C30*10/10,0))</f>
        <v>13636</v>
      </c>
      <c r="E30" s="9" t="s">
        <v>59</v>
      </c>
      <c r="F30" s="14" t="s">
        <v>22</v>
      </c>
    </row>
    <row r="31" spans="1:18" ht="55.5" customHeight="1" x14ac:dyDescent="0.15">
      <c r="A31" s="12" t="s">
        <v>2</v>
      </c>
      <c r="B31" s="45">
        <f>1200000</f>
        <v>1200000</v>
      </c>
      <c r="C31" s="46">
        <f t="shared" ref="C31:C34" si="4">(ROUNDDOWN(B31/1.1,0))</f>
        <v>1090909</v>
      </c>
      <c r="D31" s="46">
        <f t="shared" si="3"/>
        <v>1090909</v>
      </c>
      <c r="E31" s="8" t="s">
        <v>69</v>
      </c>
      <c r="F31" s="14"/>
    </row>
    <row r="32" spans="1:18" ht="39" customHeight="1" x14ac:dyDescent="0.15">
      <c r="A32" s="12" t="s">
        <v>50</v>
      </c>
      <c r="B32" s="45">
        <f>200000</f>
        <v>200000</v>
      </c>
      <c r="C32" s="46">
        <f t="shared" si="4"/>
        <v>181818</v>
      </c>
      <c r="D32" s="46">
        <f t="shared" si="3"/>
        <v>181818</v>
      </c>
      <c r="E32" s="8" t="s">
        <v>60</v>
      </c>
      <c r="F32" s="14" t="s">
        <v>23</v>
      </c>
    </row>
    <row r="33" spans="1:15" ht="39" customHeight="1" thickBot="1" x14ac:dyDescent="0.2">
      <c r="A33" s="12" t="s">
        <v>51</v>
      </c>
      <c r="B33" s="45">
        <f>160000</f>
        <v>160000</v>
      </c>
      <c r="C33" s="46">
        <f t="shared" si="4"/>
        <v>145454</v>
      </c>
      <c r="D33" s="46">
        <f t="shared" si="3"/>
        <v>145454</v>
      </c>
      <c r="E33" s="8" t="s">
        <v>65</v>
      </c>
      <c r="F33" s="14"/>
    </row>
    <row r="34" spans="1:15" ht="39" customHeight="1" x14ac:dyDescent="0.15">
      <c r="A34" s="12" t="s">
        <v>52</v>
      </c>
      <c r="B34" s="45">
        <f>165000</f>
        <v>165000</v>
      </c>
      <c r="C34" s="46">
        <f t="shared" si="4"/>
        <v>150000</v>
      </c>
      <c r="D34" s="46">
        <f t="shared" si="3"/>
        <v>150000</v>
      </c>
      <c r="E34" s="8" t="s">
        <v>41</v>
      </c>
      <c r="F34" s="14"/>
      <c r="I34" s="62" t="s">
        <v>80</v>
      </c>
      <c r="J34" s="67" t="s">
        <v>81</v>
      </c>
      <c r="K34" s="68"/>
      <c r="L34" s="69" t="s">
        <v>84</v>
      </c>
      <c r="M34" s="69"/>
      <c r="N34" s="69"/>
      <c r="O34" s="70"/>
    </row>
    <row r="35" spans="1:15" ht="39" customHeight="1" thickBot="1" x14ac:dyDescent="0.2">
      <c r="A35" s="53" t="s">
        <v>53</v>
      </c>
      <c r="B35" s="54">
        <f>ROUNDDOWN(SUM(B29:B34)*0.1,0)</f>
        <v>181500</v>
      </c>
      <c r="C35" s="54">
        <f>(ROUNDDOWN(SUM(C29:C34)*0.1,0))</f>
        <v>164999</v>
      </c>
      <c r="D35" s="54">
        <f>ROUNDDOWN(SUM(D29:D34)*0.1,0)</f>
        <v>164999</v>
      </c>
      <c r="E35" s="55" t="s">
        <v>54</v>
      </c>
      <c r="F35" s="56"/>
      <c r="I35" s="61">
        <f>D35/(D29+D30+D31+D32+D33+D34)</f>
        <v>9.9999515150927462E-2</v>
      </c>
      <c r="J35" s="71" t="s">
        <v>82</v>
      </c>
      <c r="K35" s="72"/>
      <c r="L35" s="73" t="s">
        <v>83</v>
      </c>
      <c r="M35" s="73"/>
      <c r="N35" s="73"/>
      <c r="O35" s="74"/>
    </row>
    <row r="36" spans="1:15" ht="39" customHeight="1" thickTop="1" thickBot="1" x14ac:dyDescent="0.2">
      <c r="A36" s="30" t="s">
        <v>3</v>
      </c>
      <c r="B36" s="51">
        <f>SUM(B29:B35)</f>
        <v>1996500</v>
      </c>
      <c r="C36" s="57">
        <f>SUM(C29:C35)</f>
        <v>1814997</v>
      </c>
      <c r="D36" s="57">
        <f>SUM(D29:D35)</f>
        <v>1814997</v>
      </c>
      <c r="E36" s="33"/>
      <c r="F36" s="34"/>
    </row>
    <row r="37" spans="1:15" ht="21.75" customHeight="1" x14ac:dyDescent="0.15">
      <c r="A37" s="63" t="s">
        <v>62</v>
      </c>
      <c r="B37" s="63"/>
      <c r="C37" s="63"/>
      <c r="D37" s="63"/>
      <c r="E37" s="63"/>
      <c r="F37" s="63"/>
    </row>
    <row r="38" spans="1:15" x14ac:dyDescent="0.15">
      <c r="C38" s="58"/>
      <c r="D38" s="58"/>
      <c r="E38" s="58"/>
    </row>
    <row r="39" spans="1:15" ht="20.100000000000001" customHeight="1" thickBot="1" x14ac:dyDescent="0.2">
      <c r="A39" s="1" t="s">
        <v>74</v>
      </c>
      <c r="C39" s="3"/>
      <c r="D39" s="3"/>
      <c r="E39" s="5"/>
      <c r="F39" s="5" t="s">
        <v>9</v>
      </c>
    </row>
    <row r="40" spans="1:15" ht="63" customHeight="1" x14ac:dyDescent="0.15">
      <c r="A40" s="10" t="s">
        <v>6</v>
      </c>
      <c r="B40" s="40" t="s">
        <v>7</v>
      </c>
      <c r="C40" s="40" t="s">
        <v>30</v>
      </c>
      <c r="D40" s="40" t="s">
        <v>63</v>
      </c>
      <c r="E40" s="40" t="s">
        <v>35</v>
      </c>
      <c r="F40" s="41" t="s">
        <v>16</v>
      </c>
    </row>
    <row r="41" spans="1:15" ht="39" customHeight="1" x14ac:dyDescent="0.15">
      <c r="A41" s="12" t="s">
        <v>0</v>
      </c>
      <c r="B41" s="45">
        <f>75000</f>
        <v>75000</v>
      </c>
      <c r="C41" s="46">
        <f>(ROUNDDOWN(B41/1.1,0))</f>
        <v>68181</v>
      </c>
      <c r="D41" s="46">
        <f>(ROUNDDOWN(C41*2/3,0))</f>
        <v>45454</v>
      </c>
      <c r="E41" s="8" t="s">
        <v>61</v>
      </c>
      <c r="F41" s="14" t="s">
        <v>24</v>
      </c>
    </row>
    <row r="42" spans="1:15" ht="39" customHeight="1" x14ac:dyDescent="0.15">
      <c r="A42" s="12" t="s">
        <v>1</v>
      </c>
      <c r="B42" s="45">
        <f>15000</f>
        <v>15000</v>
      </c>
      <c r="C42" s="46">
        <f>(ROUNDDOWN(B42/1.1,0))</f>
        <v>13636</v>
      </c>
      <c r="D42" s="46">
        <f t="shared" ref="D42:D46" si="5">(ROUNDDOWN(C42*2/3,0))</f>
        <v>9090</v>
      </c>
      <c r="E42" s="9" t="s">
        <v>59</v>
      </c>
      <c r="F42" s="14" t="s">
        <v>22</v>
      </c>
    </row>
    <row r="43" spans="1:15" ht="55.5" customHeight="1" x14ac:dyDescent="0.15">
      <c r="A43" s="12" t="s">
        <v>2</v>
      </c>
      <c r="B43" s="45">
        <f>1200000</f>
        <v>1200000</v>
      </c>
      <c r="C43" s="46">
        <f t="shared" ref="C43:C46" si="6">(ROUNDDOWN(B43/1.1,0))</f>
        <v>1090909</v>
      </c>
      <c r="D43" s="46">
        <f t="shared" si="5"/>
        <v>727272</v>
      </c>
      <c r="E43" s="8" t="s">
        <v>68</v>
      </c>
      <c r="F43" s="14"/>
    </row>
    <row r="44" spans="1:15" ht="39" customHeight="1" x14ac:dyDescent="0.15">
      <c r="A44" s="12" t="s">
        <v>50</v>
      </c>
      <c r="B44" s="45">
        <f>200000</f>
        <v>200000</v>
      </c>
      <c r="C44" s="46">
        <f t="shared" si="6"/>
        <v>181818</v>
      </c>
      <c r="D44" s="46">
        <f t="shared" si="5"/>
        <v>121212</v>
      </c>
      <c r="E44" s="8" t="s">
        <v>60</v>
      </c>
      <c r="F44" s="14" t="s">
        <v>23</v>
      </c>
    </row>
    <row r="45" spans="1:15" ht="39" customHeight="1" thickBot="1" x14ac:dyDescent="0.2">
      <c r="A45" s="12" t="s">
        <v>51</v>
      </c>
      <c r="B45" s="45">
        <f>160000</f>
        <v>160000</v>
      </c>
      <c r="C45" s="46">
        <f t="shared" si="6"/>
        <v>145454</v>
      </c>
      <c r="D45" s="46">
        <f>(ROUNDDOWN(C45*2/3,0))</f>
        <v>96969</v>
      </c>
      <c r="E45" s="8" t="s">
        <v>65</v>
      </c>
      <c r="F45" s="14"/>
    </row>
    <row r="46" spans="1:15" ht="39" customHeight="1" x14ac:dyDescent="0.15">
      <c r="A46" s="12" t="s">
        <v>52</v>
      </c>
      <c r="B46" s="45">
        <f>165000</f>
        <v>165000</v>
      </c>
      <c r="C46" s="46">
        <f t="shared" si="6"/>
        <v>150000</v>
      </c>
      <c r="D46" s="46">
        <f t="shared" si="5"/>
        <v>100000</v>
      </c>
      <c r="E46" s="8" t="s">
        <v>41</v>
      </c>
      <c r="F46" s="14"/>
      <c r="I46" s="62" t="s">
        <v>80</v>
      </c>
      <c r="J46" s="67" t="s">
        <v>81</v>
      </c>
      <c r="K46" s="68"/>
      <c r="L46" s="69" t="s">
        <v>84</v>
      </c>
      <c r="M46" s="69"/>
      <c r="N46" s="69"/>
      <c r="O46" s="70"/>
    </row>
    <row r="47" spans="1:15" ht="39" customHeight="1" thickBot="1" x14ac:dyDescent="0.2">
      <c r="A47" s="53" t="s">
        <v>53</v>
      </c>
      <c r="B47" s="54">
        <f>ROUNDDOWN(SUM(B41:B46)*0.1,0)</f>
        <v>181500</v>
      </c>
      <c r="C47" s="54">
        <f>(ROUNDDOWN(SUM(C41:C46)*0.1,0))</f>
        <v>164999</v>
      </c>
      <c r="D47" s="54">
        <f>ROUNDDOWN(SUM(D41:D46)*0.1,0)</f>
        <v>109999</v>
      </c>
      <c r="E47" s="55" t="s">
        <v>54</v>
      </c>
      <c r="F47" s="56"/>
      <c r="I47" s="61">
        <f>D47/(D41+D42+D43+D44+D45+D46)</f>
        <v>9.9999363634628094E-2</v>
      </c>
      <c r="J47" s="71" t="s">
        <v>82</v>
      </c>
      <c r="K47" s="72"/>
      <c r="L47" s="73" t="s">
        <v>83</v>
      </c>
      <c r="M47" s="73"/>
      <c r="N47" s="73"/>
      <c r="O47" s="74"/>
    </row>
    <row r="48" spans="1:15" ht="39" customHeight="1" thickTop="1" thickBot="1" x14ac:dyDescent="0.2">
      <c r="A48" s="30" t="s">
        <v>3</v>
      </c>
      <c r="B48" s="51">
        <f>SUM(B41:B47)</f>
        <v>1996500</v>
      </c>
      <c r="C48" s="57">
        <f>SUM(C41:C47)</f>
        <v>1814997</v>
      </c>
      <c r="D48" s="57">
        <f>SUM(D41:D47)</f>
        <v>1209996</v>
      </c>
      <c r="E48" s="33"/>
      <c r="F48" s="34"/>
    </row>
    <row r="49" spans="1:6" ht="21.75" customHeight="1" x14ac:dyDescent="0.15">
      <c r="A49" s="63" t="s">
        <v>62</v>
      </c>
      <c r="B49" s="63"/>
      <c r="C49" s="63"/>
      <c r="D49" s="63"/>
      <c r="E49" s="63"/>
      <c r="F49" s="63"/>
    </row>
    <row r="50" spans="1:6" x14ac:dyDescent="0.15">
      <c r="C50" s="58"/>
      <c r="D50" s="58"/>
      <c r="E50" s="58"/>
    </row>
    <row r="51" spans="1:6" ht="20.100000000000001" customHeight="1" thickBot="1" x14ac:dyDescent="0.2">
      <c r="A51" s="1" t="s">
        <v>64</v>
      </c>
      <c r="C51" s="3"/>
      <c r="D51" s="3"/>
      <c r="E51" s="5"/>
      <c r="F51" s="5" t="s">
        <v>9</v>
      </c>
    </row>
    <row r="52" spans="1:6" ht="63" customHeight="1" x14ac:dyDescent="0.15">
      <c r="A52" s="10" t="s">
        <v>6</v>
      </c>
      <c r="B52" s="40" t="s">
        <v>7</v>
      </c>
      <c r="C52" s="40" t="s">
        <v>30</v>
      </c>
      <c r="D52" s="40" t="s">
        <v>63</v>
      </c>
      <c r="E52" s="40" t="s">
        <v>35</v>
      </c>
      <c r="F52" s="41" t="s">
        <v>16</v>
      </c>
    </row>
    <row r="53" spans="1:6" ht="39" customHeight="1" x14ac:dyDescent="0.15">
      <c r="A53" s="12" t="s">
        <v>0</v>
      </c>
      <c r="B53" s="45">
        <v>180000</v>
      </c>
      <c r="C53" s="46">
        <f>(ROUNDDOWN(B53/1.1,0))</f>
        <v>163636</v>
      </c>
      <c r="D53" s="46">
        <f>(ROUNDDOWN(C53*2/3,0))</f>
        <v>109090</v>
      </c>
      <c r="E53" s="8" t="s">
        <v>25</v>
      </c>
      <c r="F53" s="14" t="s">
        <v>24</v>
      </c>
    </row>
    <row r="54" spans="1:6" ht="39" customHeight="1" x14ac:dyDescent="0.15">
      <c r="A54" s="12" t="s">
        <v>1</v>
      </c>
      <c r="B54" s="45">
        <v>22500</v>
      </c>
      <c r="C54" s="46">
        <f>(ROUNDDOWN(B54/1.1,0))</f>
        <v>20454</v>
      </c>
      <c r="D54" s="46">
        <f t="shared" ref="D54:D56" si="7">(ROUNDDOWN(C54*2/3,0))</f>
        <v>13636</v>
      </c>
      <c r="E54" s="9" t="s">
        <v>26</v>
      </c>
      <c r="F54" s="14" t="s">
        <v>22</v>
      </c>
    </row>
    <row r="55" spans="1:6" ht="55.5" customHeight="1" x14ac:dyDescent="0.15">
      <c r="A55" s="12" t="s">
        <v>2</v>
      </c>
      <c r="B55" s="45">
        <f>1700000-56058-35000-1200-200-30-8</f>
        <v>1607504</v>
      </c>
      <c r="C55" s="46">
        <f t="shared" ref="C55:C58" si="8">(ROUNDDOWN(B55/1.1,0))</f>
        <v>1461367</v>
      </c>
      <c r="D55" s="46">
        <f t="shared" si="7"/>
        <v>974244</v>
      </c>
      <c r="E55" s="8" t="s">
        <v>68</v>
      </c>
      <c r="F55" s="14"/>
    </row>
    <row r="56" spans="1:6" ht="39" customHeight="1" x14ac:dyDescent="0.15">
      <c r="A56" s="12" t="s">
        <v>50</v>
      </c>
      <c r="B56" s="45">
        <v>500000</v>
      </c>
      <c r="C56" s="46">
        <f t="shared" si="8"/>
        <v>454545</v>
      </c>
      <c r="D56" s="46">
        <f t="shared" si="7"/>
        <v>303030</v>
      </c>
      <c r="E56" s="8" t="s">
        <v>27</v>
      </c>
      <c r="F56" s="14" t="s">
        <v>23</v>
      </c>
    </row>
    <row r="57" spans="1:6" ht="39" customHeight="1" x14ac:dyDescent="0.15">
      <c r="A57" s="12" t="s">
        <v>51</v>
      </c>
      <c r="B57" s="45">
        <f>990000-165000</f>
        <v>825000</v>
      </c>
      <c r="C57" s="46">
        <f t="shared" si="8"/>
        <v>750000</v>
      </c>
      <c r="D57" s="46">
        <f>(ROUNDDOWN(C57*2/3,0))</f>
        <v>500000</v>
      </c>
      <c r="E57" s="8" t="s">
        <v>65</v>
      </c>
      <c r="F57" s="14"/>
    </row>
    <row r="58" spans="1:6" ht="39" customHeight="1" thickBot="1" x14ac:dyDescent="0.2">
      <c r="A58" s="35" t="s">
        <v>52</v>
      </c>
      <c r="B58" s="48">
        <f>165000</f>
        <v>165000</v>
      </c>
      <c r="C58" s="54">
        <f t="shared" si="8"/>
        <v>150000</v>
      </c>
      <c r="D58" s="54">
        <f t="shared" ref="D58" si="9">(ROUNDDOWN(C58*2/3,0))</f>
        <v>100000</v>
      </c>
      <c r="E58" s="59" t="s">
        <v>41</v>
      </c>
      <c r="F58" s="56"/>
    </row>
    <row r="59" spans="1:6" ht="39" customHeight="1" thickTop="1" thickBot="1" x14ac:dyDescent="0.2">
      <c r="A59" s="30" t="s">
        <v>3</v>
      </c>
      <c r="B59" s="31">
        <f>SUM(B53:B58)</f>
        <v>3300004</v>
      </c>
      <c r="C59" s="32">
        <f>SUM(C53:C58)</f>
        <v>3000002</v>
      </c>
      <c r="D59" s="32">
        <f>SUM(D53:D58)</f>
        <v>2000000</v>
      </c>
      <c r="E59" s="33"/>
      <c r="F59" s="34"/>
    </row>
    <row r="60" spans="1:6" ht="21.75" customHeight="1" x14ac:dyDescent="0.15">
      <c r="A60" s="63" t="s">
        <v>62</v>
      </c>
      <c r="B60" s="63"/>
      <c r="C60" s="63"/>
      <c r="D60" s="63"/>
      <c r="E60" s="63"/>
      <c r="F60" s="63"/>
    </row>
    <row r="61" spans="1:6" x14ac:dyDescent="0.15">
      <c r="C61" s="2"/>
    </row>
    <row r="62" spans="1:6" x14ac:dyDescent="0.15">
      <c r="C62" s="2"/>
    </row>
    <row r="63" spans="1:6" x14ac:dyDescent="0.15">
      <c r="C63" s="2"/>
    </row>
    <row r="64" spans="1:6" x14ac:dyDescent="0.15">
      <c r="C64" s="2"/>
    </row>
    <row r="65" spans="3:3" x14ac:dyDescent="0.15">
      <c r="C65" s="2"/>
    </row>
    <row r="66" spans="3:3" x14ac:dyDescent="0.15">
      <c r="C66" s="2"/>
    </row>
    <row r="67" spans="3:3" x14ac:dyDescent="0.15">
      <c r="C67" s="2"/>
    </row>
    <row r="68" spans="3:3" x14ac:dyDescent="0.15">
      <c r="C68" s="2"/>
    </row>
    <row r="69" spans="3:3" x14ac:dyDescent="0.15">
      <c r="C69" s="2"/>
    </row>
    <row r="70" spans="3:3" x14ac:dyDescent="0.15">
      <c r="C70" s="2"/>
    </row>
    <row r="71" spans="3:3" x14ac:dyDescent="0.15">
      <c r="C71" s="2"/>
    </row>
    <row r="72" spans="3:3" x14ac:dyDescent="0.15">
      <c r="C72" s="2"/>
    </row>
    <row r="73" spans="3:3" x14ac:dyDescent="0.15">
      <c r="C73" s="2"/>
    </row>
    <row r="74" spans="3:3" x14ac:dyDescent="0.15">
      <c r="C74" s="2"/>
    </row>
    <row r="75" spans="3:3" x14ac:dyDescent="0.15">
      <c r="C75" s="2"/>
    </row>
    <row r="76" spans="3:3" x14ac:dyDescent="0.15">
      <c r="C76" s="2"/>
    </row>
    <row r="77" spans="3:3" x14ac:dyDescent="0.15">
      <c r="C77" s="2"/>
    </row>
    <row r="78" spans="3:3" x14ac:dyDescent="0.15">
      <c r="C78" s="2"/>
    </row>
    <row r="79" spans="3:3" x14ac:dyDescent="0.15">
      <c r="C79" s="2"/>
    </row>
    <row r="80" spans="3:3" x14ac:dyDescent="0.15">
      <c r="C80" s="2"/>
    </row>
    <row r="81" spans="3:3" x14ac:dyDescent="0.15">
      <c r="C81" s="2"/>
    </row>
    <row r="82" spans="3:3" x14ac:dyDescent="0.15">
      <c r="C82" s="2"/>
    </row>
    <row r="83" spans="3:3" x14ac:dyDescent="0.15">
      <c r="C83" s="2"/>
    </row>
    <row r="84" spans="3:3" x14ac:dyDescent="0.15">
      <c r="C84" s="2"/>
    </row>
    <row r="85" spans="3:3" x14ac:dyDescent="0.15">
      <c r="C85" s="2"/>
    </row>
    <row r="86" spans="3:3" x14ac:dyDescent="0.15">
      <c r="C86" s="2"/>
    </row>
    <row r="87" spans="3:3" x14ac:dyDescent="0.15">
      <c r="C87" s="2"/>
    </row>
    <row r="88" spans="3:3" x14ac:dyDescent="0.15">
      <c r="C88" s="2"/>
    </row>
    <row r="89" spans="3:3" x14ac:dyDescent="0.15">
      <c r="C89" s="2"/>
    </row>
    <row r="90" spans="3:3" x14ac:dyDescent="0.15">
      <c r="C90" s="2"/>
    </row>
    <row r="91" spans="3:3" x14ac:dyDescent="0.15">
      <c r="C91" s="2"/>
    </row>
    <row r="92" spans="3:3" x14ac:dyDescent="0.15">
      <c r="C92" s="2"/>
    </row>
    <row r="93" spans="3:3" x14ac:dyDescent="0.15">
      <c r="C93" s="2"/>
    </row>
    <row r="94" spans="3:3" x14ac:dyDescent="0.15">
      <c r="C94" s="2"/>
    </row>
    <row r="95" spans="3:3" x14ac:dyDescent="0.15">
      <c r="C95" s="2"/>
    </row>
    <row r="96" spans="3:3" x14ac:dyDescent="0.15">
      <c r="C96" s="2"/>
    </row>
    <row r="97" spans="3:3" x14ac:dyDescent="0.15">
      <c r="C97" s="2"/>
    </row>
    <row r="98" spans="3:3" x14ac:dyDescent="0.15">
      <c r="C98" s="2"/>
    </row>
    <row r="99" spans="3:3" x14ac:dyDescent="0.15">
      <c r="C99" s="2"/>
    </row>
    <row r="100" spans="3:3" x14ac:dyDescent="0.15">
      <c r="C100" s="2"/>
    </row>
    <row r="101" spans="3:3" x14ac:dyDescent="0.15">
      <c r="C101" s="2"/>
    </row>
    <row r="102" spans="3:3" x14ac:dyDescent="0.15">
      <c r="C102" s="2"/>
    </row>
    <row r="103" spans="3:3" x14ac:dyDescent="0.15">
      <c r="C103" s="2"/>
    </row>
    <row r="104" spans="3:3" x14ac:dyDescent="0.15">
      <c r="C104" s="2"/>
    </row>
    <row r="105" spans="3:3" x14ac:dyDescent="0.15">
      <c r="C105" s="2"/>
    </row>
    <row r="106" spans="3:3" x14ac:dyDescent="0.15">
      <c r="C106" s="2"/>
    </row>
    <row r="107" spans="3:3" x14ac:dyDescent="0.15">
      <c r="C107" s="2"/>
    </row>
    <row r="108" spans="3:3" x14ac:dyDescent="0.15">
      <c r="C108" s="2"/>
    </row>
    <row r="109" spans="3:3" x14ac:dyDescent="0.15">
      <c r="C109" s="2"/>
    </row>
    <row r="110" spans="3:3" x14ac:dyDescent="0.15">
      <c r="C110" s="2"/>
    </row>
    <row r="111" spans="3:3" x14ac:dyDescent="0.15">
      <c r="C111" s="2"/>
    </row>
    <row r="112" spans="3:3" x14ac:dyDescent="0.15">
      <c r="C112" s="2"/>
    </row>
    <row r="113" spans="3:3" x14ac:dyDescent="0.15">
      <c r="C113" s="2"/>
    </row>
    <row r="114" spans="3:3" x14ac:dyDescent="0.15">
      <c r="C114" s="2"/>
    </row>
    <row r="115" spans="3:3" x14ac:dyDescent="0.15">
      <c r="C115" s="2"/>
    </row>
    <row r="116" spans="3:3" x14ac:dyDescent="0.15">
      <c r="C116" s="2"/>
    </row>
    <row r="117" spans="3:3" x14ac:dyDescent="0.15">
      <c r="C117" s="2"/>
    </row>
    <row r="118" spans="3:3" x14ac:dyDescent="0.15">
      <c r="C118" s="2"/>
    </row>
    <row r="119" spans="3:3" x14ac:dyDescent="0.15">
      <c r="C119" s="2"/>
    </row>
    <row r="120" spans="3:3" x14ac:dyDescent="0.15">
      <c r="C120" s="2"/>
    </row>
    <row r="121" spans="3:3" x14ac:dyDescent="0.15">
      <c r="C121" s="2"/>
    </row>
    <row r="122" spans="3:3" x14ac:dyDescent="0.15">
      <c r="C122" s="2"/>
    </row>
    <row r="123" spans="3:3" x14ac:dyDescent="0.15">
      <c r="C123" s="2"/>
    </row>
    <row r="124" spans="3:3" x14ac:dyDescent="0.15">
      <c r="C124" s="2"/>
    </row>
    <row r="125" spans="3:3" x14ac:dyDescent="0.15">
      <c r="C125" s="2"/>
    </row>
    <row r="126" spans="3:3" x14ac:dyDescent="0.15">
      <c r="C126" s="2"/>
    </row>
    <row r="127" spans="3:3" x14ac:dyDescent="0.15">
      <c r="C127" s="2"/>
    </row>
    <row r="128" spans="3:3" x14ac:dyDescent="0.15">
      <c r="C128" s="2"/>
    </row>
    <row r="129" spans="3:3" x14ac:dyDescent="0.15">
      <c r="C129" s="2"/>
    </row>
    <row r="130" spans="3:3" x14ac:dyDescent="0.15">
      <c r="C130" s="2"/>
    </row>
    <row r="131" spans="3:3" x14ac:dyDescent="0.15">
      <c r="C131" s="2"/>
    </row>
    <row r="132" spans="3:3" x14ac:dyDescent="0.15">
      <c r="C132" s="2"/>
    </row>
    <row r="133" spans="3:3" x14ac:dyDescent="0.15">
      <c r="C133" s="2"/>
    </row>
    <row r="134" spans="3:3" x14ac:dyDescent="0.15">
      <c r="C134" s="2"/>
    </row>
    <row r="135" spans="3:3" x14ac:dyDescent="0.15">
      <c r="C135" s="2"/>
    </row>
    <row r="136" spans="3:3" x14ac:dyDescent="0.15">
      <c r="C136" s="2"/>
    </row>
    <row r="137" spans="3:3" x14ac:dyDescent="0.15">
      <c r="C137" s="2"/>
    </row>
    <row r="138" spans="3:3" x14ac:dyDescent="0.15">
      <c r="C138" s="2"/>
    </row>
    <row r="139" spans="3:3" x14ac:dyDescent="0.15">
      <c r="C139" s="2"/>
    </row>
    <row r="140" spans="3:3" x14ac:dyDescent="0.15">
      <c r="C140" s="2"/>
    </row>
    <row r="141" spans="3:3" x14ac:dyDescent="0.15">
      <c r="C141" s="2"/>
    </row>
    <row r="142" spans="3:3" x14ac:dyDescent="0.15">
      <c r="C142" s="2"/>
    </row>
    <row r="143" spans="3:3" x14ac:dyDescent="0.15">
      <c r="C143" s="2"/>
    </row>
    <row r="144" spans="3:3" x14ac:dyDescent="0.15">
      <c r="C144" s="2"/>
    </row>
    <row r="145" spans="3:3" x14ac:dyDescent="0.15">
      <c r="C145" s="2"/>
    </row>
    <row r="146" spans="3:3" x14ac:dyDescent="0.15">
      <c r="C146" s="2"/>
    </row>
    <row r="147" spans="3:3" x14ac:dyDescent="0.15">
      <c r="C147" s="2"/>
    </row>
    <row r="148" spans="3:3" x14ac:dyDescent="0.15">
      <c r="C148" s="2"/>
    </row>
    <row r="149" spans="3:3" x14ac:dyDescent="0.15">
      <c r="C149" s="2"/>
    </row>
    <row r="150" spans="3:3" x14ac:dyDescent="0.15">
      <c r="C150" s="2"/>
    </row>
    <row r="151" spans="3:3" x14ac:dyDescent="0.15">
      <c r="C151" s="2"/>
    </row>
    <row r="152" spans="3:3" x14ac:dyDescent="0.15">
      <c r="C152" s="2"/>
    </row>
    <row r="153" spans="3:3" x14ac:dyDescent="0.15">
      <c r="C153" s="2"/>
    </row>
    <row r="154" spans="3:3" x14ac:dyDescent="0.15">
      <c r="C154" s="2"/>
    </row>
    <row r="155" spans="3:3" x14ac:dyDescent="0.15">
      <c r="C155" s="2"/>
    </row>
    <row r="156" spans="3:3" x14ac:dyDescent="0.15">
      <c r="C156" s="2"/>
    </row>
    <row r="157" spans="3:3" x14ac:dyDescent="0.15">
      <c r="C157" s="2"/>
    </row>
    <row r="158" spans="3:3" x14ac:dyDescent="0.15">
      <c r="C158" s="2"/>
    </row>
    <row r="159" spans="3:3" x14ac:dyDescent="0.15">
      <c r="C159" s="2"/>
    </row>
    <row r="160" spans="3:3" x14ac:dyDescent="0.15">
      <c r="C160" s="2"/>
    </row>
    <row r="161" spans="3:3" x14ac:dyDescent="0.15">
      <c r="C161" s="2"/>
    </row>
    <row r="162" spans="3:3" x14ac:dyDescent="0.15">
      <c r="C162" s="2"/>
    </row>
    <row r="163" spans="3:3" x14ac:dyDescent="0.15">
      <c r="C163" s="2"/>
    </row>
    <row r="164" spans="3:3" x14ac:dyDescent="0.15">
      <c r="C164" s="2"/>
    </row>
    <row r="165" spans="3:3" x14ac:dyDescent="0.15">
      <c r="C165" s="2"/>
    </row>
    <row r="166" spans="3:3" x14ac:dyDescent="0.15">
      <c r="C166" s="2"/>
    </row>
    <row r="167" spans="3:3" x14ac:dyDescent="0.15">
      <c r="C167" s="2"/>
    </row>
    <row r="168" spans="3:3" x14ac:dyDescent="0.15">
      <c r="C168" s="2"/>
    </row>
    <row r="169" spans="3:3" x14ac:dyDescent="0.15">
      <c r="C169" s="2"/>
    </row>
    <row r="170" spans="3:3" x14ac:dyDescent="0.15">
      <c r="C170" s="2"/>
    </row>
    <row r="171" spans="3:3" x14ac:dyDescent="0.15">
      <c r="C171" s="2"/>
    </row>
    <row r="172" spans="3:3" x14ac:dyDescent="0.15">
      <c r="C172" s="2"/>
    </row>
    <row r="173" spans="3:3" x14ac:dyDescent="0.15">
      <c r="C173" s="2"/>
    </row>
    <row r="174" spans="3:3" x14ac:dyDescent="0.15">
      <c r="C174" s="2"/>
    </row>
    <row r="175" spans="3:3" x14ac:dyDescent="0.15">
      <c r="C175" s="2"/>
    </row>
    <row r="176" spans="3:3" x14ac:dyDescent="0.15">
      <c r="C176" s="2"/>
    </row>
    <row r="177" spans="3:3" x14ac:dyDescent="0.15">
      <c r="C177" s="2"/>
    </row>
    <row r="178" spans="3:3" x14ac:dyDescent="0.15">
      <c r="C178" s="2"/>
    </row>
    <row r="179" spans="3:3" x14ac:dyDescent="0.15">
      <c r="C179" s="2"/>
    </row>
    <row r="180" spans="3:3" x14ac:dyDescent="0.15">
      <c r="C180" s="2"/>
    </row>
    <row r="181" spans="3:3" x14ac:dyDescent="0.15">
      <c r="C181" s="2"/>
    </row>
    <row r="182" spans="3:3" x14ac:dyDescent="0.15">
      <c r="C182" s="2"/>
    </row>
    <row r="183" spans="3:3" x14ac:dyDescent="0.15">
      <c r="C183" s="2"/>
    </row>
    <row r="184" spans="3:3" x14ac:dyDescent="0.15">
      <c r="C184" s="2"/>
    </row>
    <row r="185" spans="3:3" x14ac:dyDescent="0.15">
      <c r="C185" s="2"/>
    </row>
    <row r="186" spans="3:3" x14ac:dyDescent="0.15">
      <c r="C186" s="2"/>
    </row>
    <row r="187" spans="3:3" x14ac:dyDescent="0.15">
      <c r="C187" s="2"/>
    </row>
    <row r="188" spans="3:3" x14ac:dyDescent="0.15">
      <c r="C188" s="2"/>
    </row>
    <row r="189" spans="3:3" x14ac:dyDescent="0.15">
      <c r="C189" s="2"/>
    </row>
    <row r="190" spans="3:3" x14ac:dyDescent="0.15">
      <c r="C190" s="2"/>
    </row>
    <row r="191" spans="3:3" x14ac:dyDescent="0.15">
      <c r="C191" s="2"/>
    </row>
    <row r="192" spans="3:3" x14ac:dyDescent="0.15">
      <c r="C192" s="2"/>
    </row>
    <row r="193" spans="3:3" x14ac:dyDescent="0.15">
      <c r="C193" s="2"/>
    </row>
    <row r="194" spans="3:3" x14ac:dyDescent="0.15">
      <c r="C194" s="2"/>
    </row>
    <row r="195" spans="3:3" x14ac:dyDescent="0.15">
      <c r="C195" s="2"/>
    </row>
    <row r="196" spans="3:3" x14ac:dyDescent="0.15">
      <c r="C196" s="2"/>
    </row>
    <row r="197" spans="3:3" x14ac:dyDescent="0.15">
      <c r="C197" s="2"/>
    </row>
    <row r="198" spans="3:3" x14ac:dyDescent="0.15">
      <c r="C198" s="2"/>
    </row>
    <row r="199" spans="3:3" x14ac:dyDescent="0.15">
      <c r="C199" s="2"/>
    </row>
    <row r="200" spans="3:3" x14ac:dyDescent="0.15">
      <c r="C200" s="2"/>
    </row>
    <row r="201" spans="3:3" x14ac:dyDescent="0.15">
      <c r="C201" s="2"/>
    </row>
    <row r="202" spans="3:3" x14ac:dyDescent="0.15">
      <c r="C202" s="2"/>
    </row>
    <row r="203" spans="3:3" x14ac:dyDescent="0.15">
      <c r="C203" s="2"/>
    </row>
    <row r="204" spans="3:3" x14ac:dyDescent="0.15">
      <c r="C204" s="2"/>
    </row>
    <row r="205" spans="3:3" x14ac:dyDescent="0.15">
      <c r="C205" s="2"/>
    </row>
    <row r="206" spans="3:3" x14ac:dyDescent="0.15">
      <c r="C206" s="2"/>
    </row>
    <row r="207" spans="3:3" x14ac:dyDescent="0.15">
      <c r="C207" s="2"/>
    </row>
    <row r="208" spans="3:3" x14ac:dyDescent="0.15">
      <c r="C208" s="2"/>
    </row>
    <row r="209" spans="3:3" x14ac:dyDescent="0.15">
      <c r="C209" s="2"/>
    </row>
    <row r="210" spans="3:3" x14ac:dyDescent="0.15">
      <c r="C210" s="2"/>
    </row>
    <row r="211" spans="3:3" x14ac:dyDescent="0.15">
      <c r="C211" s="2"/>
    </row>
    <row r="212" spans="3:3" x14ac:dyDescent="0.15">
      <c r="C212" s="2"/>
    </row>
    <row r="213" spans="3:3" x14ac:dyDescent="0.15">
      <c r="C213" s="2"/>
    </row>
    <row r="214" spans="3:3" x14ac:dyDescent="0.15">
      <c r="C214" s="2"/>
    </row>
    <row r="215" spans="3:3" x14ac:dyDescent="0.15">
      <c r="C215" s="2"/>
    </row>
    <row r="216" spans="3:3" x14ac:dyDescent="0.15">
      <c r="C216" s="2"/>
    </row>
    <row r="217" spans="3:3" x14ac:dyDescent="0.15">
      <c r="C217" s="2"/>
    </row>
    <row r="218" spans="3:3" x14ac:dyDescent="0.15">
      <c r="C218" s="2"/>
    </row>
    <row r="219" spans="3:3" x14ac:dyDescent="0.15">
      <c r="C219" s="2"/>
    </row>
    <row r="220" spans="3:3" x14ac:dyDescent="0.15">
      <c r="C220" s="2"/>
    </row>
    <row r="221" spans="3:3" x14ac:dyDescent="0.15">
      <c r="C221" s="2"/>
    </row>
    <row r="222" spans="3:3" x14ac:dyDescent="0.15">
      <c r="C222" s="2"/>
    </row>
    <row r="223" spans="3:3" x14ac:dyDescent="0.15">
      <c r="C223" s="2"/>
    </row>
    <row r="224" spans="3:3" x14ac:dyDescent="0.15">
      <c r="C224" s="2"/>
    </row>
    <row r="225" spans="3:3" x14ac:dyDescent="0.15">
      <c r="C225" s="2"/>
    </row>
    <row r="226" spans="3:3" x14ac:dyDescent="0.15">
      <c r="C226" s="2"/>
    </row>
    <row r="227" spans="3:3" x14ac:dyDescent="0.15">
      <c r="C227" s="2"/>
    </row>
    <row r="228" spans="3:3" x14ac:dyDescent="0.15">
      <c r="C228" s="2"/>
    </row>
    <row r="229" spans="3:3" x14ac:dyDescent="0.15">
      <c r="C229" s="2"/>
    </row>
    <row r="230" spans="3:3" x14ac:dyDescent="0.15">
      <c r="C230" s="2"/>
    </row>
    <row r="231" spans="3:3" x14ac:dyDescent="0.15">
      <c r="C231" s="2"/>
    </row>
    <row r="232" spans="3:3" x14ac:dyDescent="0.15">
      <c r="C232" s="2"/>
    </row>
    <row r="233" spans="3:3" x14ac:dyDescent="0.15">
      <c r="C233" s="2"/>
    </row>
    <row r="234" spans="3:3" x14ac:dyDescent="0.15">
      <c r="C234" s="2"/>
    </row>
    <row r="235" spans="3:3" x14ac:dyDescent="0.15">
      <c r="C235" s="2"/>
    </row>
    <row r="236" spans="3:3" x14ac:dyDescent="0.15">
      <c r="C236" s="2"/>
    </row>
    <row r="237" spans="3:3" x14ac:dyDescent="0.15">
      <c r="C237" s="2"/>
    </row>
    <row r="238" spans="3:3" x14ac:dyDescent="0.15">
      <c r="C238" s="2"/>
    </row>
    <row r="239" spans="3:3" x14ac:dyDescent="0.15">
      <c r="C239" s="2"/>
    </row>
    <row r="240" spans="3:3" x14ac:dyDescent="0.15">
      <c r="C240" s="2"/>
    </row>
    <row r="241" spans="3:3" x14ac:dyDescent="0.15">
      <c r="C241" s="2"/>
    </row>
    <row r="242" spans="3:3" x14ac:dyDescent="0.15">
      <c r="C242" s="2"/>
    </row>
    <row r="243" spans="3:3" x14ac:dyDescent="0.15">
      <c r="C243" s="2"/>
    </row>
    <row r="244" spans="3:3" x14ac:dyDescent="0.15">
      <c r="C244" s="2"/>
    </row>
    <row r="245" spans="3:3" x14ac:dyDescent="0.15">
      <c r="C245" s="2"/>
    </row>
    <row r="246" spans="3:3" x14ac:dyDescent="0.15">
      <c r="C246" s="2"/>
    </row>
    <row r="247" spans="3:3" x14ac:dyDescent="0.15">
      <c r="C247" s="2"/>
    </row>
  </sheetData>
  <mergeCells count="19">
    <mergeCell ref="C5:D5"/>
    <mergeCell ref="C6:D6"/>
    <mergeCell ref="C7:D7"/>
    <mergeCell ref="C8:D8"/>
    <mergeCell ref="C9:D9"/>
    <mergeCell ref="A60:F60"/>
    <mergeCell ref="A49:F49"/>
    <mergeCell ref="A37:F37"/>
    <mergeCell ref="C10:D10"/>
    <mergeCell ref="K17:O17"/>
    <mergeCell ref="A25:F25"/>
    <mergeCell ref="J34:K34"/>
    <mergeCell ref="L34:O34"/>
    <mergeCell ref="J35:K35"/>
    <mergeCell ref="L35:O35"/>
    <mergeCell ref="J46:K46"/>
    <mergeCell ref="L46:O46"/>
    <mergeCell ref="J47:K47"/>
    <mergeCell ref="L47:O47"/>
  </mergeCells>
  <phoneticPr fontId="2"/>
  <printOptions horizontalCentered="1"/>
  <pageMargins left="0.70866141732283472" right="0.35433070866141736" top="0.74803149606299213" bottom="0.74803149606299213" header="0.31496062992125984" footer="0.31496062992125984"/>
  <pageSetup paperSize="8"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D3ACF-0C8F-489C-80C5-FF9AD309FDFE}">
  <sheetPr>
    <pageSetUpPr fitToPage="1"/>
  </sheetPr>
  <dimension ref="A1:R247"/>
  <sheetViews>
    <sheetView zoomScaleNormal="100" zoomScaleSheetLayoutView="96" workbookViewId="0">
      <selection activeCell="B3" sqref="B3"/>
    </sheetView>
  </sheetViews>
  <sheetFormatPr defaultColWidth="9" defaultRowHeight="14.25" x14ac:dyDescent="0.15"/>
  <cols>
    <col min="1" max="1" width="25.625" style="1" customWidth="1"/>
    <col min="2" max="3" width="14.625" style="1" customWidth="1"/>
    <col min="4" max="4" width="14.625" style="2" customWidth="1"/>
    <col min="5" max="5" width="44.875" style="2" customWidth="1"/>
    <col min="6" max="6" width="17.75" style="1" customWidth="1"/>
    <col min="7" max="8" width="4.5" style="1" customWidth="1"/>
    <col min="9" max="9" width="31.625" style="1" customWidth="1"/>
    <col min="10" max="10" width="9" style="1"/>
    <col min="11" max="11" width="23.125" style="1" customWidth="1"/>
    <col min="12" max="240" width="9" style="1"/>
    <col min="241" max="241" width="3.625" style="1" customWidth="1"/>
    <col min="242" max="242" width="6.5" style="1" customWidth="1"/>
    <col min="243" max="243" width="6.125" style="1" customWidth="1"/>
    <col min="244" max="244" width="7.5" style="1" customWidth="1"/>
    <col min="245" max="245" width="12" style="1" customWidth="1"/>
    <col min="246" max="247" width="17.75" style="1" customWidth="1"/>
    <col min="248" max="248" width="14.875" style="1" customWidth="1"/>
    <col min="249" max="250" width="11.125" style="1" customWidth="1"/>
    <col min="251" max="251" width="9.625" style="1" customWidth="1"/>
    <col min="252" max="254" width="9" style="1"/>
    <col min="255" max="255" width="69.25" style="1" customWidth="1"/>
    <col min="256" max="496" width="9" style="1"/>
    <col min="497" max="497" width="3.625" style="1" customWidth="1"/>
    <col min="498" max="498" width="6.5" style="1" customWidth="1"/>
    <col min="499" max="499" width="6.125" style="1" customWidth="1"/>
    <col min="500" max="500" width="7.5" style="1" customWidth="1"/>
    <col min="501" max="501" width="12" style="1" customWidth="1"/>
    <col min="502" max="503" width="17.75" style="1" customWidth="1"/>
    <col min="504" max="504" width="14.875" style="1" customWidth="1"/>
    <col min="505" max="506" width="11.125" style="1" customWidth="1"/>
    <col min="507" max="507" width="9.625" style="1" customWidth="1"/>
    <col min="508" max="510" width="9" style="1"/>
    <col min="511" max="511" width="69.25" style="1" customWidth="1"/>
    <col min="512" max="752" width="9" style="1"/>
    <col min="753" max="753" width="3.625" style="1" customWidth="1"/>
    <col min="754" max="754" width="6.5" style="1" customWidth="1"/>
    <col min="755" max="755" width="6.125" style="1" customWidth="1"/>
    <col min="756" max="756" width="7.5" style="1" customWidth="1"/>
    <col min="757" max="757" width="12" style="1" customWidth="1"/>
    <col min="758" max="759" width="17.75" style="1" customWidth="1"/>
    <col min="760" max="760" width="14.875" style="1" customWidth="1"/>
    <col min="761" max="762" width="11.125" style="1" customWidth="1"/>
    <col min="763" max="763" width="9.625" style="1" customWidth="1"/>
    <col min="764" max="766" width="9" style="1"/>
    <col min="767" max="767" width="69.25" style="1" customWidth="1"/>
    <col min="768" max="1008" width="9" style="1"/>
    <col min="1009" max="1009" width="3.625" style="1" customWidth="1"/>
    <col min="1010" max="1010" width="6.5" style="1" customWidth="1"/>
    <col min="1011" max="1011" width="6.125" style="1" customWidth="1"/>
    <col min="1012" max="1012" width="7.5" style="1" customWidth="1"/>
    <col min="1013" max="1013" width="12" style="1" customWidth="1"/>
    <col min="1014" max="1015" width="17.75" style="1" customWidth="1"/>
    <col min="1016" max="1016" width="14.875" style="1" customWidth="1"/>
    <col min="1017" max="1018" width="11.125" style="1" customWidth="1"/>
    <col min="1019" max="1019" width="9.625" style="1" customWidth="1"/>
    <col min="1020" max="1022" width="9" style="1"/>
    <col min="1023" max="1023" width="69.25" style="1" customWidth="1"/>
    <col min="1024" max="1264" width="9" style="1"/>
    <col min="1265" max="1265" width="3.625" style="1" customWidth="1"/>
    <col min="1266" max="1266" width="6.5" style="1" customWidth="1"/>
    <col min="1267" max="1267" width="6.125" style="1" customWidth="1"/>
    <col min="1268" max="1268" width="7.5" style="1" customWidth="1"/>
    <col min="1269" max="1269" width="12" style="1" customWidth="1"/>
    <col min="1270" max="1271" width="17.75" style="1" customWidth="1"/>
    <col min="1272" max="1272" width="14.875" style="1" customWidth="1"/>
    <col min="1273" max="1274" width="11.125" style="1" customWidth="1"/>
    <col min="1275" max="1275" width="9.625" style="1" customWidth="1"/>
    <col min="1276" max="1278" width="9" style="1"/>
    <col min="1279" max="1279" width="69.25" style="1" customWidth="1"/>
    <col min="1280" max="1520" width="9" style="1"/>
    <col min="1521" max="1521" width="3.625" style="1" customWidth="1"/>
    <col min="1522" max="1522" width="6.5" style="1" customWidth="1"/>
    <col min="1523" max="1523" width="6.125" style="1" customWidth="1"/>
    <col min="1524" max="1524" width="7.5" style="1" customWidth="1"/>
    <col min="1525" max="1525" width="12" style="1" customWidth="1"/>
    <col min="1526" max="1527" width="17.75" style="1" customWidth="1"/>
    <col min="1528" max="1528" width="14.875" style="1" customWidth="1"/>
    <col min="1529" max="1530" width="11.125" style="1" customWidth="1"/>
    <col min="1531" max="1531" width="9.625" style="1" customWidth="1"/>
    <col min="1532" max="1534" width="9" style="1"/>
    <col min="1535" max="1535" width="69.25" style="1" customWidth="1"/>
    <col min="1536" max="1776" width="9" style="1"/>
    <col min="1777" max="1777" width="3.625" style="1" customWidth="1"/>
    <col min="1778" max="1778" width="6.5" style="1" customWidth="1"/>
    <col min="1779" max="1779" width="6.125" style="1" customWidth="1"/>
    <col min="1780" max="1780" width="7.5" style="1" customWidth="1"/>
    <col min="1781" max="1781" width="12" style="1" customWidth="1"/>
    <col min="1782" max="1783" width="17.75" style="1" customWidth="1"/>
    <col min="1784" max="1784" width="14.875" style="1" customWidth="1"/>
    <col min="1785" max="1786" width="11.125" style="1" customWidth="1"/>
    <col min="1787" max="1787" width="9.625" style="1" customWidth="1"/>
    <col min="1788" max="1790" width="9" style="1"/>
    <col min="1791" max="1791" width="69.25" style="1" customWidth="1"/>
    <col min="1792" max="2032" width="9" style="1"/>
    <col min="2033" max="2033" width="3.625" style="1" customWidth="1"/>
    <col min="2034" max="2034" width="6.5" style="1" customWidth="1"/>
    <col min="2035" max="2035" width="6.125" style="1" customWidth="1"/>
    <col min="2036" max="2036" width="7.5" style="1" customWidth="1"/>
    <col min="2037" max="2037" width="12" style="1" customWidth="1"/>
    <col min="2038" max="2039" width="17.75" style="1" customWidth="1"/>
    <col min="2040" max="2040" width="14.875" style="1" customWidth="1"/>
    <col min="2041" max="2042" width="11.125" style="1" customWidth="1"/>
    <col min="2043" max="2043" width="9.625" style="1" customWidth="1"/>
    <col min="2044" max="2046" width="9" style="1"/>
    <col min="2047" max="2047" width="69.25" style="1" customWidth="1"/>
    <col min="2048" max="2288" width="9" style="1"/>
    <col min="2289" max="2289" width="3.625" style="1" customWidth="1"/>
    <col min="2290" max="2290" width="6.5" style="1" customWidth="1"/>
    <col min="2291" max="2291" width="6.125" style="1" customWidth="1"/>
    <col min="2292" max="2292" width="7.5" style="1" customWidth="1"/>
    <col min="2293" max="2293" width="12" style="1" customWidth="1"/>
    <col min="2294" max="2295" width="17.75" style="1" customWidth="1"/>
    <col min="2296" max="2296" width="14.875" style="1" customWidth="1"/>
    <col min="2297" max="2298" width="11.125" style="1" customWidth="1"/>
    <col min="2299" max="2299" width="9.625" style="1" customWidth="1"/>
    <col min="2300" max="2302" width="9" style="1"/>
    <col min="2303" max="2303" width="69.25" style="1" customWidth="1"/>
    <col min="2304" max="2544" width="9" style="1"/>
    <col min="2545" max="2545" width="3.625" style="1" customWidth="1"/>
    <col min="2546" max="2546" width="6.5" style="1" customWidth="1"/>
    <col min="2547" max="2547" width="6.125" style="1" customWidth="1"/>
    <col min="2548" max="2548" width="7.5" style="1" customWidth="1"/>
    <col min="2549" max="2549" width="12" style="1" customWidth="1"/>
    <col min="2550" max="2551" width="17.75" style="1" customWidth="1"/>
    <col min="2552" max="2552" width="14.875" style="1" customWidth="1"/>
    <col min="2553" max="2554" width="11.125" style="1" customWidth="1"/>
    <col min="2555" max="2555" width="9.625" style="1" customWidth="1"/>
    <col min="2556" max="2558" width="9" style="1"/>
    <col min="2559" max="2559" width="69.25" style="1" customWidth="1"/>
    <col min="2560" max="2800" width="9" style="1"/>
    <col min="2801" max="2801" width="3.625" style="1" customWidth="1"/>
    <col min="2802" max="2802" width="6.5" style="1" customWidth="1"/>
    <col min="2803" max="2803" width="6.125" style="1" customWidth="1"/>
    <col min="2804" max="2804" width="7.5" style="1" customWidth="1"/>
    <col min="2805" max="2805" width="12" style="1" customWidth="1"/>
    <col min="2806" max="2807" width="17.75" style="1" customWidth="1"/>
    <col min="2808" max="2808" width="14.875" style="1" customWidth="1"/>
    <col min="2809" max="2810" width="11.125" style="1" customWidth="1"/>
    <col min="2811" max="2811" width="9.625" style="1" customWidth="1"/>
    <col min="2812" max="2814" width="9" style="1"/>
    <col min="2815" max="2815" width="69.25" style="1" customWidth="1"/>
    <col min="2816" max="3056" width="9" style="1"/>
    <col min="3057" max="3057" width="3.625" style="1" customWidth="1"/>
    <col min="3058" max="3058" width="6.5" style="1" customWidth="1"/>
    <col min="3059" max="3059" width="6.125" style="1" customWidth="1"/>
    <col min="3060" max="3060" width="7.5" style="1" customWidth="1"/>
    <col min="3061" max="3061" width="12" style="1" customWidth="1"/>
    <col min="3062" max="3063" width="17.75" style="1" customWidth="1"/>
    <col min="3064" max="3064" width="14.875" style="1" customWidth="1"/>
    <col min="3065" max="3066" width="11.125" style="1" customWidth="1"/>
    <col min="3067" max="3067" width="9.625" style="1" customWidth="1"/>
    <col min="3068" max="3070" width="9" style="1"/>
    <col min="3071" max="3071" width="69.25" style="1" customWidth="1"/>
    <col min="3072" max="3312" width="9" style="1"/>
    <col min="3313" max="3313" width="3.625" style="1" customWidth="1"/>
    <col min="3314" max="3314" width="6.5" style="1" customWidth="1"/>
    <col min="3315" max="3315" width="6.125" style="1" customWidth="1"/>
    <col min="3316" max="3316" width="7.5" style="1" customWidth="1"/>
    <col min="3317" max="3317" width="12" style="1" customWidth="1"/>
    <col min="3318" max="3319" width="17.75" style="1" customWidth="1"/>
    <col min="3320" max="3320" width="14.875" style="1" customWidth="1"/>
    <col min="3321" max="3322" width="11.125" style="1" customWidth="1"/>
    <col min="3323" max="3323" width="9.625" style="1" customWidth="1"/>
    <col min="3324" max="3326" width="9" style="1"/>
    <col min="3327" max="3327" width="69.25" style="1" customWidth="1"/>
    <col min="3328" max="3568" width="9" style="1"/>
    <col min="3569" max="3569" width="3.625" style="1" customWidth="1"/>
    <col min="3570" max="3570" width="6.5" style="1" customWidth="1"/>
    <col min="3571" max="3571" width="6.125" style="1" customWidth="1"/>
    <col min="3572" max="3572" width="7.5" style="1" customWidth="1"/>
    <col min="3573" max="3573" width="12" style="1" customWidth="1"/>
    <col min="3574" max="3575" width="17.75" style="1" customWidth="1"/>
    <col min="3576" max="3576" width="14.875" style="1" customWidth="1"/>
    <col min="3577" max="3578" width="11.125" style="1" customWidth="1"/>
    <col min="3579" max="3579" width="9.625" style="1" customWidth="1"/>
    <col min="3580" max="3582" width="9" style="1"/>
    <col min="3583" max="3583" width="69.25" style="1" customWidth="1"/>
    <col min="3584" max="3824" width="9" style="1"/>
    <col min="3825" max="3825" width="3.625" style="1" customWidth="1"/>
    <col min="3826" max="3826" width="6.5" style="1" customWidth="1"/>
    <col min="3827" max="3827" width="6.125" style="1" customWidth="1"/>
    <col min="3828" max="3828" width="7.5" style="1" customWidth="1"/>
    <col min="3829" max="3829" width="12" style="1" customWidth="1"/>
    <col min="3830" max="3831" width="17.75" style="1" customWidth="1"/>
    <col min="3832" max="3832" width="14.875" style="1" customWidth="1"/>
    <col min="3833" max="3834" width="11.125" style="1" customWidth="1"/>
    <col min="3835" max="3835" width="9.625" style="1" customWidth="1"/>
    <col min="3836" max="3838" width="9" style="1"/>
    <col min="3839" max="3839" width="69.25" style="1" customWidth="1"/>
    <col min="3840" max="4080" width="9" style="1"/>
    <col min="4081" max="4081" width="3.625" style="1" customWidth="1"/>
    <col min="4082" max="4082" width="6.5" style="1" customWidth="1"/>
    <col min="4083" max="4083" width="6.125" style="1" customWidth="1"/>
    <col min="4084" max="4084" width="7.5" style="1" customWidth="1"/>
    <col min="4085" max="4085" width="12" style="1" customWidth="1"/>
    <col min="4086" max="4087" width="17.75" style="1" customWidth="1"/>
    <col min="4088" max="4088" width="14.875" style="1" customWidth="1"/>
    <col min="4089" max="4090" width="11.125" style="1" customWidth="1"/>
    <col min="4091" max="4091" width="9.625" style="1" customWidth="1"/>
    <col min="4092" max="4094" width="9" style="1"/>
    <col min="4095" max="4095" width="69.25" style="1" customWidth="1"/>
    <col min="4096" max="4336" width="9" style="1"/>
    <col min="4337" max="4337" width="3.625" style="1" customWidth="1"/>
    <col min="4338" max="4338" width="6.5" style="1" customWidth="1"/>
    <col min="4339" max="4339" width="6.125" style="1" customWidth="1"/>
    <col min="4340" max="4340" width="7.5" style="1" customWidth="1"/>
    <col min="4341" max="4341" width="12" style="1" customWidth="1"/>
    <col min="4342" max="4343" width="17.75" style="1" customWidth="1"/>
    <col min="4344" max="4344" width="14.875" style="1" customWidth="1"/>
    <col min="4345" max="4346" width="11.125" style="1" customWidth="1"/>
    <col min="4347" max="4347" width="9.625" style="1" customWidth="1"/>
    <col min="4348" max="4350" width="9" style="1"/>
    <col min="4351" max="4351" width="69.25" style="1" customWidth="1"/>
    <col min="4352" max="4592" width="9" style="1"/>
    <col min="4593" max="4593" width="3.625" style="1" customWidth="1"/>
    <col min="4594" max="4594" width="6.5" style="1" customWidth="1"/>
    <col min="4595" max="4595" width="6.125" style="1" customWidth="1"/>
    <col min="4596" max="4596" width="7.5" style="1" customWidth="1"/>
    <col min="4597" max="4597" width="12" style="1" customWidth="1"/>
    <col min="4598" max="4599" width="17.75" style="1" customWidth="1"/>
    <col min="4600" max="4600" width="14.875" style="1" customWidth="1"/>
    <col min="4601" max="4602" width="11.125" style="1" customWidth="1"/>
    <col min="4603" max="4603" width="9.625" style="1" customWidth="1"/>
    <col min="4604" max="4606" width="9" style="1"/>
    <col min="4607" max="4607" width="69.25" style="1" customWidth="1"/>
    <col min="4608" max="4848" width="9" style="1"/>
    <col min="4849" max="4849" width="3.625" style="1" customWidth="1"/>
    <col min="4850" max="4850" width="6.5" style="1" customWidth="1"/>
    <col min="4851" max="4851" width="6.125" style="1" customWidth="1"/>
    <col min="4852" max="4852" width="7.5" style="1" customWidth="1"/>
    <col min="4853" max="4853" width="12" style="1" customWidth="1"/>
    <col min="4854" max="4855" width="17.75" style="1" customWidth="1"/>
    <col min="4856" max="4856" width="14.875" style="1" customWidth="1"/>
    <col min="4857" max="4858" width="11.125" style="1" customWidth="1"/>
    <col min="4859" max="4859" width="9.625" style="1" customWidth="1"/>
    <col min="4860" max="4862" width="9" style="1"/>
    <col min="4863" max="4863" width="69.25" style="1" customWidth="1"/>
    <col min="4864" max="5104" width="9" style="1"/>
    <col min="5105" max="5105" width="3.625" style="1" customWidth="1"/>
    <col min="5106" max="5106" width="6.5" style="1" customWidth="1"/>
    <col min="5107" max="5107" width="6.125" style="1" customWidth="1"/>
    <col min="5108" max="5108" width="7.5" style="1" customWidth="1"/>
    <col min="5109" max="5109" width="12" style="1" customWidth="1"/>
    <col min="5110" max="5111" width="17.75" style="1" customWidth="1"/>
    <col min="5112" max="5112" width="14.875" style="1" customWidth="1"/>
    <col min="5113" max="5114" width="11.125" style="1" customWidth="1"/>
    <col min="5115" max="5115" width="9.625" style="1" customWidth="1"/>
    <col min="5116" max="5118" width="9" style="1"/>
    <col min="5119" max="5119" width="69.25" style="1" customWidth="1"/>
    <col min="5120" max="5360" width="9" style="1"/>
    <col min="5361" max="5361" width="3.625" style="1" customWidth="1"/>
    <col min="5362" max="5362" width="6.5" style="1" customWidth="1"/>
    <col min="5363" max="5363" width="6.125" style="1" customWidth="1"/>
    <col min="5364" max="5364" width="7.5" style="1" customWidth="1"/>
    <col min="5365" max="5365" width="12" style="1" customWidth="1"/>
    <col min="5366" max="5367" width="17.75" style="1" customWidth="1"/>
    <col min="5368" max="5368" width="14.875" style="1" customWidth="1"/>
    <col min="5369" max="5370" width="11.125" style="1" customWidth="1"/>
    <col min="5371" max="5371" width="9.625" style="1" customWidth="1"/>
    <col min="5372" max="5374" width="9" style="1"/>
    <col min="5375" max="5375" width="69.25" style="1" customWidth="1"/>
    <col min="5376" max="5616" width="9" style="1"/>
    <col min="5617" max="5617" width="3.625" style="1" customWidth="1"/>
    <col min="5618" max="5618" width="6.5" style="1" customWidth="1"/>
    <col min="5619" max="5619" width="6.125" style="1" customWidth="1"/>
    <col min="5620" max="5620" width="7.5" style="1" customWidth="1"/>
    <col min="5621" max="5621" width="12" style="1" customWidth="1"/>
    <col min="5622" max="5623" width="17.75" style="1" customWidth="1"/>
    <col min="5624" max="5624" width="14.875" style="1" customWidth="1"/>
    <col min="5625" max="5626" width="11.125" style="1" customWidth="1"/>
    <col min="5627" max="5627" width="9.625" style="1" customWidth="1"/>
    <col min="5628" max="5630" width="9" style="1"/>
    <col min="5631" max="5631" width="69.25" style="1" customWidth="1"/>
    <col min="5632" max="5872" width="9" style="1"/>
    <col min="5873" max="5873" width="3.625" style="1" customWidth="1"/>
    <col min="5874" max="5874" width="6.5" style="1" customWidth="1"/>
    <col min="5875" max="5875" width="6.125" style="1" customWidth="1"/>
    <col min="5876" max="5876" width="7.5" style="1" customWidth="1"/>
    <col min="5877" max="5877" width="12" style="1" customWidth="1"/>
    <col min="5878" max="5879" width="17.75" style="1" customWidth="1"/>
    <col min="5880" max="5880" width="14.875" style="1" customWidth="1"/>
    <col min="5881" max="5882" width="11.125" style="1" customWidth="1"/>
    <col min="5883" max="5883" width="9.625" style="1" customWidth="1"/>
    <col min="5884" max="5886" width="9" style="1"/>
    <col min="5887" max="5887" width="69.25" style="1" customWidth="1"/>
    <col min="5888" max="6128" width="9" style="1"/>
    <col min="6129" max="6129" width="3.625" style="1" customWidth="1"/>
    <col min="6130" max="6130" width="6.5" style="1" customWidth="1"/>
    <col min="6131" max="6131" width="6.125" style="1" customWidth="1"/>
    <col min="6132" max="6132" width="7.5" style="1" customWidth="1"/>
    <col min="6133" max="6133" width="12" style="1" customWidth="1"/>
    <col min="6134" max="6135" width="17.75" style="1" customWidth="1"/>
    <col min="6136" max="6136" width="14.875" style="1" customWidth="1"/>
    <col min="6137" max="6138" width="11.125" style="1" customWidth="1"/>
    <col min="6139" max="6139" width="9.625" style="1" customWidth="1"/>
    <col min="6140" max="6142" width="9" style="1"/>
    <col min="6143" max="6143" width="69.25" style="1" customWidth="1"/>
    <col min="6144" max="6384" width="9" style="1"/>
    <col min="6385" max="6385" width="3.625" style="1" customWidth="1"/>
    <col min="6386" max="6386" width="6.5" style="1" customWidth="1"/>
    <col min="6387" max="6387" width="6.125" style="1" customWidth="1"/>
    <col min="6388" max="6388" width="7.5" style="1" customWidth="1"/>
    <col min="6389" max="6389" width="12" style="1" customWidth="1"/>
    <col min="6390" max="6391" width="17.75" style="1" customWidth="1"/>
    <col min="6392" max="6392" width="14.875" style="1" customWidth="1"/>
    <col min="6393" max="6394" width="11.125" style="1" customWidth="1"/>
    <col min="6395" max="6395" width="9.625" style="1" customWidth="1"/>
    <col min="6396" max="6398" width="9" style="1"/>
    <col min="6399" max="6399" width="69.25" style="1" customWidth="1"/>
    <col min="6400" max="6640" width="9" style="1"/>
    <col min="6641" max="6641" width="3.625" style="1" customWidth="1"/>
    <col min="6642" max="6642" width="6.5" style="1" customWidth="1"/>
    <col min="6643" max="6643" width="6.125" style="1" customWidth="1"/>
    <col min="6644" max="6644" width="7.5" style="1" customWidth="1"/>
    <col min="6645" max="6645" width="12" style="1" customWidth="1"/>
    <col min="6646" max="6647" width="17.75" style="1" customWidth="1"/>
    <col min="6648" max="6648" width="14.875" style="1" customWidth="1"/>
    <col min="6649" max="6650" width="11.125" style="1" customWidth="1"/>
    <col min="6651" max="6651" width="9.625" style="1" customWidth="1"/>
    <col min="6652" max="6654" width="9" style="1"/>
    <col min="6655" max="6655" width="69.25" style="1" customWidth="1"/>
    <col min="6656" max="6896" width="9" style="1"/>
    <col min="6897" max="6897" width="3.625" style="1" customWidth="1"/>
    <col min="6898" max="6898" width="6.5" style="1" customWidth="1"/>
    <col min="6899" max="6899" width="6.125" style="1" customWidth="1"/>
    <col min="6900" max="6900" width="7.5" style="1" customWidth="1"/>
    <col min="6901" max="6901" width="12" style="1" customWidth="1"/>
    <col min="6902" max="6903" width="17.75" style="1" customWidth="1"/>
    <col min="6904" max="6904" width="14.875" style="1" customWidth="1"/>
    <col min="6905" max="6906" width="11.125" style="1" customWidth="1"/>
    <col min="6907" max="6907" width="9.625" style="1" customWidth="1"/>
    <col min="6908" max="6910" width="9" style="1"/>
    <col min="6911" max="6911" width="69.25" style="1" customWidth="1"/>
    <col min="6912" max="7152" width="9" style="1"/>
    <col min="7153" max="7153" width="3.625" style="1" customWidth="1"/>
    <col min="7154" max="7154" width="6.5" style="1" customWidth="1"/>
    <col min="7155" max="7155" width="6.125" style="1" customWidth="1"/>
    <col min="7156" max="7156" width="7.5" style="1" customWidth="1"/>
    <col min="7157" max="7157" width="12" style="1" customWidth="1"/>
    <col min="7158" max="7159" width="17.75" style="1" customWidth="1"/>
    <col min="7160" max="7160" width="14.875" style="1" customWidth="1"/>
    <col min="7161" max="7162" width="11.125" style="1" customWidth="1"/>
    <col min="7163" max="7163" width="9.625" style="1" customWidth="1"/>
    <col min="7164" max="7166" width="9" style="1"/>
    <col min="7167" max="7167" width="69.25" style="1" customWidth="1"/>
    <col min="7168" max="7408" width="9" style="1"/>
    <col min="7409" max="7409" width="3.625" style="1" customWidth="1"/>
    <col min="7410" max="7410" width="6.5" style="1" customWidth="1"/>
    <col min="7411" max="7411" width="6.125" style="1" customWidth="1"/>
    <col min="7412" max="7412" width="7.5" style="1" customWidth="1"/>
    <col min="7413" max="7413" width="12" style="1" customWidth="1"/>
    <col min="7414" max="7415" width="17.75" style="1" customWidth="1"/>
    <col min="7416" max="7416" width="14.875" style="1" customWidth="1"/>
    <col min="7417" max="7418" width="11.125" style="1" customWidth="1"/>
    <col min="7419" max="7419" width="9.625" style="1" customWidth="1"/>
    <col min="7420" max="7422" width="9" style="1"/>
    <col min="7423" max="7423" width="69.25" style="1" customWidth="1"/>
    <col min="7424" max="7664" width="9" style="1"/>
    <col min="7665" max="7665" width="3.625" style="1" customWidth="1"/>
    <col min="7666" max="7666" width="6.5" style="1" customWidth="1"/>
    <col min="7667" max="7667" width="6.125" style="1" customWidth="1"/>
    <col min="7668" max="7668" width="7.5" style="1" customWidth="1"/>
    <col min="7669" max="7669" width="12" style="1" customWidth="1"/>
    <col min="7670" max="7671" width="17.75" style="1" customWidth="1"/>
    <col min="7672" max="7672" width="14.875" style="1" customWidth="1"/>
    <col min="7673" max="7674" width="11.125" style="1" customWidth="1"/>
    <col min="7675" max="7675" width="9.625" style="1" customWidth="1"/>
    <col min="7676" max="7678" width="9" style="1"/>
    <col min="7679" max="7679" width="69.25" style="1" customWidth="1"/>
    <col min="7680" max="7920" width="9" style="1"/>
    <col min="7921" max="7921" width="3.625" style="1" customWidth="1"/>
    <col min="7922" max="7922" width="6.5" style="1" customWidth="1"/>
    <col min="7923" max="7923" width="6.125" style="1" customWidth="1"/>
    <col min="7924" max="7924" width="7.5" style="1" customWidth="1"/>
    <col min="7925" max="7925" width="12" style="1" customWidth="1"/>
    <col min="7926" max="7927" width="17.75" style="1" customWidth="1"/>
    <col min="7928" max="7928" width="14.875" style="1" customWidth="1"/>
    <col min="7929" max="7930" width="11.125" style="1" customWidth="1"/>
    <col min="7931" max="7931" width="9.625" style="1" customWidth="1"/>
    <col min="7932" max="7934" width="9" style="1"/>
    <col min="7935" max="7935" width="69.25" style="1" customWidth="1"/>
    <col min="7936" max="8176" width="9" style="1"/>
    <col min="8177" max="8177" width="3.625" style="1" customWidth="1"/>
    <col min="8178" max="8178" width="6.5" style="1" customWidth="1"/>
    <col min="8179" max="8179" width="6.125" style="1" customWidth="1"/>
    <col min="8180" max="8180" width="7.5" style="1" customWidth="1"/>
    <col min="8181" max="8181" width="12" style="1" customWidth="1"/>
    <col min="8182" max="8183" width="17.75" style="1" customWidth="1"/>
    <col min="8184" max="8184" width="14.875" style="1" customWidth="1"/>
    <col min="8185" max="8186" width="11.125" style="1" customWidth="1"/>
    <col min="8187" max="8187" width="9.625" style="1" customWidth="1"/>
    <col min="8188" max="8190" width="9" style="1"/>
    <col min="8191" max="8191" width="69.25" style="1" customWidth="1"/>
    <col min="8192" max="8432" width="9" style="1"/>
    <col min="8433" max="8433" width="3.625" style="1" customWidth="1"/>
    <col min="8434" max="8434" width="6.5" style="1" customWidth="1"/>
    <col min="8435" max="8435" width="6.125" style="1" customWidth="1"/>
    <col min="8436" max="8436" width="7.5" style="1" customWidth="1"/>
    <col min="8437" max="8437" width="12" style="1" customWidth="1"/>
    <col min="8438" max="8439" width="17.75" style="1" customWidth="1"/>
    <col min="8440" max="8440" width="14.875" style="1" customWidth="1"/>
    <col min="8441" max="8442" width="11.125" style="1" customWidth="1"/>
    <col min="8443" max="8443" width="9.625" style="1" customWidth="1"/>
    <col min="8444" max="8446" width="9" style="1"/>
    <col min="8447" max="8447" width="69.25" style="1" customWidth="1"/>
    <col min="8448" max="8688" width="9" style="1"/>
    <col min="8689" max="8689" width="3.625" style="1" customWidth="1"/>
    <col min="8690" max="8690" width="6.5" style="1" customWidth="1"/>
    <col min="8691" max="8691" width="6.125" style="1" customWidth="1"/>
    <col min="8692" max="8692" width="7.5" style="1" customWidth="1"/>
    <col min="8693" max="8693" width="12" style="1" customWidth="1"/>
    <col min="8694" max="8695" width="17.75" style="1" customWidth="1"/>
    <col min="8696" max="8696" width="14.875" style="1" customWidth="1"/>
    <col min="8697" max="8698" width="11.125" style="1" customWidth="1"/>
    <col min="8699" max="8699" width="9.625" style="1" customWidth="1"/>
    <col min="8700" max="8702" width="9" style="1"/>
    <col min="8703" max="8703" width="69.25" style="1" customWidth="1"/>
    <col min="8704" max="8944" width="9" style="1"/>
    <col min="8945" max="8945" width="3.625" style="1" customWidth="1"/>
    <col min="8946" max="8946" width="6.5" style="1" customWidth="1"/>
    <col min="8947" max="8947" width="6.125" style="1" customWidth="1"/>
    <col min="8948" max="8948" width="7.5" style="1" customWidth="1"/>
    <col min="8949" max="8949" width="12" style="1" customWidth="1"/>
    <col min="8950" max="8951" width="17.75" style="1" customWidth="1"/>
    <col min="8952" max="8952" width="14.875" style="1" customWidth="1"/>
    <col min="8953" max="8954" width="11.125" style="1" customWidth="1"/>
    <col min="8955" max="8955" width="9.625" style="1" customWidth="1"/>
    <col min="8956" max="8958" width="9" style="1"/>
    <col min="8959" max="8959" width="69.25" style="1" customWidth="1"/>
    <col min="8960" max="9200" width="9" style="1"/>
    <col min="9201" max="9201" width="3.625" style="1" customWidth="1"/>
    <col min="9202" max="9202" width="6.5" style="1" customWidth="1"/>
    <col min="9203" max="9203" width="6.125" style="1" customWidth="1"/>
    <col min="9204" max="9204" width="7.5" style="1" customWidth="1"/>
    <col min="9205" max="9205" width="12" style="1" customWidth="1"/>
    <col min="9206" max="9207" width="17.75" style="1" customWidth="1"/>
    <col min="9208" max="9208" width="14.875" style="1" customWidth="1"/>
    <col min="9209" max="9210" width="11.125" style="1" customWidth="1"/>
    <col min="9211" max="9211" width="9.625" style="1" customWidth="1"/>
    <col min="9212" max="9214" width="9" style="1"/>
    <col min="9215" max="9215" width="69.25" style="1" customWidth="1"/>
    <col min="9216" max="9456" width="9" style="1"/>
    <col min="9457" max="9457" width="3.625" style="1" customWidth="1"/>
    <col min="9458" max="9458" width="6.5" style="1" customWidth="1"/>
    <col min="9459" max="9459" width="6.125" style="1" customWidth="1"/>
    <col min="9460" max="9460" width="7.5" style="1" customWidth="1"/>
    <col min="9461" max="9461" width="12" style="1" customWidth="1"/>
    <col min="9462" max="9463" width="17.75" style="1" customWidth="1"/>
    <col min="9464" max="9464" width="14.875" style="1" customWidth="1"/>
    <col min="9465" max="9466" width="11.125" style="1" customWidth="1"/>
    <col min="9467" max="9467" width="9.625" style="1" customWidth="1"/>
    <col min="9468" max="9470" width="9" style="1"/>
    <col min="9471" max="9471" width="69.25" style="1" customWidth="1"/>
    <col min="9472" max="9712" width="9" style="1"/>
    <col min="9713" max="9713" width="3.625" style="1" customWidth="1"/>
    <col min="9714" max="9714" width="6.5" style="1" customWidth="1"/>
    <col min="9715" max="9715" width="6.125" style="1" customWidth="1"/>
    <col min="9716" max="9716" width="7.5" style="1" customWidth="1"/>
    <col min="9717" max="9717" width="12" style="1" customWidth="1"/>
    <col min="9718" max="9719" width="17.75" style="1" customWidth="1"/>
    <col min="9720" max="9720" width="14.875" style="1" customWidth="1"/>
    <col min="9721" max="9722" width="11.125" style="1" customWidth="1"/>
    <col min="9723" max="9723" width="9.625" style="1" customWidth="1"/>
    <col min="9724" max="9726" width="9" style="1"/>
    <col min="9727" max="9727" width="69.25" style="1" customWidth="1"/>
    <col min="9728" max="9968" width="9" style="1"/>
    <col min="9969" max="9969" width="3.625" style="1" customWidth="1"/>
    <col min="9970" max="9970" width="6.5" style="1" customWidth="1"/>
    <col min="9971" max="9971" width="6.125" style="1" customWidth="1"/>
    <col min="9972" max="9972" width="7.5" style="1" customWidth="1"/>
    <col min="9973" max="9973" width="12" style="1" customWidth="1"/>
    <col min="9974" max="9975" width="17.75" style="1" customWidth="1"/>
    <col min="9976" max="9976" width="14.875" style="1" customWidth="1"/>
    <col min="9977" max="9978" width="11.125" style="1" customWidth="1"/>
    <col min="9979" max="9979" width="9.625" style="1" customWidth="1"/>
    <col min="9980" max="9982" width="9" style="1"/>
    <col min="9983" max="9983" width="69.25" style="1" customWidth="1"/>
    <col min="9984" max="10224" width="9" style="1"/>
    <col min="10225" max="10225" width="3.625" style="1" customWidth="1"/>
    <col min="10226" max="10226" width="6.5" style="1" customWidth="1"/>
    <col min="10227" max="10227" width="6.125" style="1" customWidth="1"/>
    <col min="10228" max="10228" width="7.5" style="1" customWidth="1"/>
    <col min="10229" max="10229" width="12" style="1" customWidth="1"/>
    <col min="10230" max="10231" width="17.75" style="1" customWidth="1"/>
    <col min="10232" max="10232" width="14.875" style="1" customWidth="1"/>
    <col min="10233" max="10234" width="11.125" style="1" customWidth="1"/>
    <col min="10235" max="10235" width="9.625" style="1" customWidth="1"/>
    <col min="10236" max="10238" width="9" style="1"/>
    <col min="10239" max="10239" width="69.25" style="1" customWidth="1"/>
    <col min="10240" max="10480" width="9" style="1"/>
    <col min="10481" max="10481" width="3.625" style="1" customWidth="1"/>
    <col min="10482" max="10482" width="6.5" style="1" customWidth="1"/>
    <col min="10483" max="10483" width="6.125" style="1" customWidth="1"/>
    <col min="10484" max="10484" width="7.5" style="1" customWidth="1"/>
    <col min="10485" max="10485" width="12" style="1" customWidth="1"/>
    <col min="10486" max="10487" width="17.75" style="1" customWidth="1"/>
    <col min="10488" max="10488" width="14.875" style="1" customWidth="1"/>
    <col min="10489" max="10490" width="11.125" style="1" customWidth="1"/>
    <col min="10491" max="10491" width="9.625" style="1" customWidth="1"/>
    <col min="10492" max="10494" width="9" style="1"/>
    <col min="10495" max="10495" width="69.25" style="1" customWidth="1"/>
    <col min="10496" max="10736" width="9" style="1"/>
    <col min="10737" max="10737" width="3.625" style="1" customWidth="1"/>
    <col min="10738" max="10738" width="6.5" style="1" customWidth="1"/>
    <col min="10739" max="10739" width="6.125" style="1" customWidth="1"/>
    <col min="10740" max="10740" width="7.5" style="1" customWidth="1"/>
    <col min="10741" max="10741" width="12" style="1" customWidth="1"/>
    <col min="10742" max="10743" width="17.75" style="1" customWidth="1"/>
    <col min="10744" max="10744" width="14.875" style="1" customWidth="1"/>
    <col min="10745" max="10746" width="11.125" style="1" customWidth="1"/>
    <col min="10747" max="10747" width="9.625" style="1" customWidth="1"/>
    <col min="10748" max="10750" width="9" style="1"/>
    <col min="10751" max="10751" width="69.25" style="1" customWidth="1"/>
    <col min="10752" max="10992" width="9" style="1"/>
    <col min="10993" max="10993" width="3.625" style="1" customWidth="1"/>
    <col min="10994" max="10994" width="6.5" style="1" customWidth="1"/>
    <col min="10995" max="10995" width="6.125" style="1" customWidth="1"/>
    <col min="10996" max="10996" width="7.5" style="1" customWidth="1"/>
    <col min="10997" max="10997" width="12" style="1" customWidth="1"/>
    <col min="10998" max="10999" width="17.75" style="1" customWidth="1"/>
    <col min="11000" max="11000" width="14.875" style="1" customWidth="1"/>
    <col min="11001" max="11002" width="11.125" style="1" customWidth="1"/>
    <col min="11003" max="11003" width="9.625" style="1" customWidth="1"/>
    <col min="11004" max="11006" width="9" style="1"/>
    <col min="11007" max="11007" width="69.25" style="1" customWidth="1"/>
    <col min="11008" max="11248" width="9" style="1"/>
    <col min="11249" max="11249" width="3.625" style="1" customWidth="1"/>
    <col min="11250" max="11250" width="6.5" style="1" customWidth="1"/>
    <col min="11251" max="11251" width="6.125" style="1" customWidth="1"/>
    <col min="11252" max="11252" width="7.5" style="1" customWidth="1"/>
    <col min="11253" max="11253" width="12" style="1" customWidth="1"/>
    <col min="11254" max="11255" width="17.75" style="1" customWidth="1"/>
    <col min="11256" max="11256" width="14.875" style="1" customWidth="1"/>
    <col min="11257" max="11258" width="11.125" style="1" customWidth="1"/>
    <col min="11259" max="11259" width="9.625" style="1" customWidth="1"/>
    <col min="11260" max="11262" width="9" style="1"/>
    <col min="11263" max="11263" width="69.25" style="1" customWidth="1"/>
    <col min="11264" max="11504" width="9" style="1"/>
    <col min="11505" max="11505" width="3.625" style="1" customWidth="1"/>
    <col min="11506" max="11506" width="6.5" style="1" customWidth="1"/>
    <col min="11507" max="11507" width="6.125" style="1" customWidth="1"/>
    <col min="11508" max="11508" width="7.5" style="1" customWidth="1"/>
    <col min="11509" max="11509" width="12" style="1" customWidth="1"/>
    <col min="11510" max="11511" width="17.75" style="1" customWidth="1"/>
    <col min="11512" max="11512" width="14.875" style="1" customWidth="1"/>
    <col min="11513" max="11514" width="11.125" style="1" customWidth="1"/>
    <col min="11515" max="11515" width="9.625" style="1" customWidth="1"/>
    <col min="11516" max="11518" width="9" style="1"/>
    <col min="11519" max="11519" width="69.25" style="1" customWidth="1"/>
    <col min="11520" max="11760" width="9" style="1"/>
    <col min="11761" max="11761" width="3.625" style="1" customWidth="1"/>
    <col min="11762" max="11762" width="6.5" style="1" customWidth="1"/>
    <col min="11763" max="11763" width="6.125" style="1" customWidth="1"/>
    <col min="11764" max="11764" width="7.5" style="1" customWidth="1"/>
    <col min="11765" max="11765" width="12" style="1" customWidth="1"/>
    <col min="11766" max="11767" width="17.75" style="1" customWidth="1"/>
    <col min="11768" max="11768" width="14.875" style="1" customWidth="1"/>
    <col min="11769" max="11770" width="11.125" style="1" customWidth="1"/>
    <col min="11771" max="11771" width="9.625" style="1" customWidth="1"/>
    <col min="11772" max="11774" width="9" style="1"/>
    <col min="11775" max="11775" width="69.25" style="1" customWidth="1"/>
    <col min="11776" max="12016" width="9" style="1"/>
    <col min="12017" max="12017" width="3.625" style="1" customWidth="1"/>
    <col min="12018" max="12018" width="6.5" style="1" customWidth="1"/>
    <col min="12019" max="12019" width="6.125" style="1" customWidth="1"/>
    <col min="12020" max="12020" width="7.5" style="1" customWidth="1"/>
    <col min="12021" max="12021" width="12" style="1" customWidth="1"/>
    <col min="12022" max="12023" width="17.75" style="1" customWidth="1"/>
    <col min="12024" max="12024" width="14.875" style="1" customWidth="1"/>
    <col min="12025" max="12026" width="11.125" style="1" customWidth="1"/>
    <col min="12027" max="12027" width="9.625" style="1" customWidth="1"/>
    <col min="12028" max="12030" width="9" style="1"/>
    <col min="12031" max="12031" width="69.25" style="1" customWidth="1"/>
    <col min="12032" max="12272" width="9" style="1"/>
    <col min="12273" max="12273" width="3.625" style="1" customWidth="1"/>
    <col min="12274" max="12274" width="6.5" style="1" customWidth="1"/>
    <col min="12275" max="12275" width="6.125" style="1" customWidth="1"/>
    <col min="12276" max="12276" width="7.5" style="1" customWidth="1"/>
    <col min="12277" max="12277" width="12" style="1" customWidth="1"/>
    <col min="12278" max="12279" width="17.75" style="1" customWidth="1"/>
    <col min="12280" max="12280" width="14.875" style="1" customWidth="1"/>
    <col min="12281" max="12282" width="11.125" style="1" customWidth="1"/>
    <col min="12283" max="12283" width="9.625" style="1" customWidth="1"/>
    <col min="12284" max="12286" width="9" style="1"/>
    <col min="12287" max="12287" width="69.25" style="1" customWidth="1"/>
    <col min="12288" max="12528" width="9" style="1"/>
    <col min="12529" max="12529" width="3.625" style="1" customWidth="1"/>
    <col min="12530" max="12530" width="6.5" style="1" customWidth="1"/>
    <col min="12531" max="12531" width="6.125" style="1" customWidth="1"/>
    <col min="12532" max="12532" width="7.5" style="1" customWidth="1"/>
    <col min="12533" max="12533" width="12" style="1" customWidth="1"/>
    <col min="12534" max="12535" width="17.75" style="1" customWidth="1"/>
    <col min="12536" max="12536" width="14.875" style="1" customWidth="1"/>
    <col min="12537" max="12538" width="11.125" style="1" customWidth="1"/>
    <col min="12539" max="12539" width="9.625" style="1" customWidth="1"/>
    <col min="12540" max="12542" width="9" style="1"/>
    <col min="12543" max="12543" width="69.25" style="1" customWidth="1"/>
    <col min="12544" max="12784" width="9" style="1"/>
    <col min="12785" max="12785" width="3.625" style="1" customWidth="1"/>
    <col min="12786" max="12786" width="6.5" style="1" customWidth="1"/>
    <col min="12787" max="12787" width="6.125" style="1" customWidth="1"/>
    <col min="12788" max="12788" width="7.5" style="1" customWidth="1"/>
    <col min="12789" max="12789" width="12" style="1" customWidth="1"/>
    <col min="12790" max="12791" width="17.75" style="1" customWidth="1"/>
    <col min="12792" max="12792" width="14.875" style="1" customWidth="1"/>
    <col min="12793" max="12794" width="11.125" style="1" customWidth="1"/>
    <col min="12795" max="12795" width="9.625" style="1" customWidth="1"/>
    <col min="12796" max="12798" width="9" style="1"/>
    <col min="12799" max="12799" width="69.25" style="1" customWidth="1"/>
    <col min="12800" max="13040" width="9" style="1"/>
    <col min="13041" max="13041" width="3.625" style="1" customWidth="1"/>
    <col min="13042" max="13042" width="6.5" style="1" customWidth="1"/>
    <col min="13043" max="13043" width="6.125" style="1" customWidth="1"/>
    <col min="13044" max="13044" width="7.5" style="1" customWidth="1"/>
    <col min="13045" max="13045" width="12" style="1" customWidth="1"/>
    <col min="13046" max="13047" width="17.75" style="1" customWidth="1"/>
    <col min="13048" max="13048" width="14.875" style="1" customWidth="1"/>
    <col min="13049" max="13050" width="11.125" style="1" customWidth="1"/>
    <col min="13051" max="13051" width="9.625" style="1" customWidth="1"/>
    <col min="13052" max="13054" width="9" style="1"/>
    <col min="13055" max="13055" width="69.25" style="1" customWidth="1"/>
    <col min="13056" max="13296" width="9" style="1"/>
    <col min="13297" max="13297" width="3.625" style="1" customWidth="1"/>
    <col min="13298" max="13298" width="6.5" style="1" customWidth="1"/>
    <col min="13299" max="13299" width="6.125" style="1" customWidth="1"/>
    <col min="13300" max="13300" width="7.5" style="1" customWidth="1"/>
    <col min="13301" max="13301" width="12" style="1" customWidth="1"/>
    <col min="13302" max="13303" width="17.75" style="1" customWidth="1"/>
    <col min="13304" max="13304" width="14.875" style="1" customWidth="1"/>
    <col min="13305" max="13306" width="11.125" style="1" customWidth="1"/>
    <col min="13307" max="13307" width="9.625" style="1" customWidth="1"/>
    <col min="13308" max="13310" width="9" style="1"/>
    <col min="13311" max="13311" width="69.25" style="1" customWidth="1"/>
    <col min="13312" max="13552" width="9" style="1"/>
    <col min="13553" max="13553" width="3.625" style="1" customWidth="1"/>
    <col min="13554" max="13554" width="6.5" style="1" customWidth="1"/>
    <col min="13555" max="13555" width="6.125" style="1" customWidth="1"/>
    <col min="13556" max="13556" width="7.5" style="1" customWidth="1"/>
    <col min="13557" max="13557" width="12" style="1" customWidth="1"/>
    <col min="13558" max="13559" width="17.75" style="1" customWidth="1"/>
    <col min="13560" max="13560" width="14.875" style="1" customWidth="1"/>
    <col min="13561" max="13562" width="11.125" style="1" customWidth="1"/>
    <col min="13563" max="13563" width="9.625" style="1" customWidth="1"/>
    <col min="13564" max="13566" width="9" style="1"/>
    <col min="13567" max="13567" width="69.25" style="1" customWidth="1"/>
    <col min="13568" max="13808" width="9" style="1"/>
    <col min="13809" max="13809" width="3.625" style="1" customWidth="1"/>
    <col min="13810" max="13810" width="6.5" style="1" customWidth="1"/>
    <col min="13811" max="13811" width="6.125" style="1" customWidth="1"/>
    <col min="13812" max="13812" width="7.5" style="1" customWidth="1"/>
    <col min="13813" max="13813" width="12" style="1" customWidth="1"/>
    <col min="13814" max="13815" width="17.75" style="1" customWidth="1"/>
    <col min="13816" max="13816" width="14.875" style="1" customWidth="1"/>
    <col min="13817" max="13818" width="11.125" style="1" customWidth="1"/>
    <col min="13819" max="13819" width="9.625" style="1" customWidth="1"/>
    <col min="13820" max="13822" width="9" style="1"/>
    <col min="13823" max="13823" width="69.25" style="1" customWidth="1"/>
    <col min="13824" max="14064" width="9" style="1"/>
    <col min="14065" max="14065" width="3.625" style="1" customWidth="1"/>
    <col min="14066" max="14066" width="6.5" style="1" customWidth="1"/>
    <col min="14067" max="14067" width="6.125" style="1" customWidth="1"/>
    <col min="14068" max="14068" width="7.5" style="1" customWidth="1"/>
    <col min="14069" max="14069" width="12" style="1" customWidth="1"/>
    <col min="14070" max="14071" width="17.75" style="1" customWidth="1"/>
    <col min="14072" max="14072" width="14.875" style="1" customWidth="1"/>
    <col min="14073" max="14074" width="11.125" style="1" customWidth="1"/>
    <col min="14075" max="14075" width="9.625" style="1" customWidth="1"/>
    <col min="14076" max="14078" width="9" style="1"/>
    <col min="14079" max="14079" width="69.25" style="1" customWidth="1"/>
    <col min="14080" max="14320" width="9" style="1"/>
    <col min="14321" max="14321" width="3.625" style="1" customWidth="1"/>
    <col min="14322" max="14322" width="6.5" style="1" customWidth="1"/>
    <col min="14323" max="14323" width="6.125" style="1" customWidth="1"/>
    <col min="14324" max="14324" width="7.5" style="1" customWidth="1"/>
    <col min="14325" max="14325" width="12" style="1" customWidth="1"/>
    <col min="14326" max="14327" width="17.75" style="1" customWidth="1"/>
    <col min="14328" max="14328" width="14.875" style="1" customWidth="1"/>
    <col min="14329" max="14330" width="11.125" style="1" customWidth="1"/>
    <col min="14331" max="14331" width="9.625" style="1" customWidth="1"/>
    <col min="14332" max="14334" width="9" style="1"/>
    <col min="14335" max="14335" width="69.25" style="1" customWidth="1"/>
    <col min="14336" max="14576" width="9" style="1"/>
    <col min="14577" max="14577" width="3.625" style="1" customWidth="1"/>
    <col min="14578" max="14578" width="6.5" style="1" customWidth="1"/>
    <col min="14579" max="14579" width="6.125" style="1" customWidth="1"/>
    <col min="14580" max="14580" width="7.5" style="1" customWidth="1"/>
    <col min="14581" max="14581" width="12" style="1" customWidth="1"/>
    <col min="14582" max="14583" width="17.75" style="1" customWidth="1"/>
    <col min="14584" max="14584" width="14.875" style="1" customWidth="1"/>
    <col min="14585" max="14586" width="11.125" style="1" customWidth="1"/>
    <col min="14587" max="14587" width="9.625" style="1" customWidth="1"/>
    <col min="14588" max="14590" width="9" style="1"/>
    <col min="14591" max="14591" width="69.25" style="1" customWidth="1"/>
    <col min="14592" max="14832" width="9" style="1"/>
    <col min="14833" max="14833" width="3.625" style="1" customWidth="1"/>
    <col min="14834" max="14834" width="6.5" style="1" customWidth="1"/>
    <col min="14835" max="14835" width="6.125" style="1" customWidth="1"/>
    <col min="14836" max="14836" width="7.5" style="1" customWidth="1"/>
    <col min="14837" max="14837" width="12" style="1" customWidth="1"/>
    <col min="14838" max="14839" width="17.75" style="1" customWidth="1"/>
    <col min="14840" max="14840" width="14.875" style="1" customWidth="1"/>
    <col min="14841" max="14842" width="11.125" style="1" customWidth="1"/>
    <col min="14843" max="14843" width="9.625" style="1" customWidth="1"/>
    <col min="14844" max="14846" width="9" style="1"/>
    <col min="14847" max="14847" width="69.25" style="1" customWidth="1"/>
    <col min="14848" max="15088" width="9" style="1"/>
    <col min="15089" max="15089" width="3.625" style="1" customWidth="1"/>
    <col min="15090" max="15090" width="6.5" style="1" customWidth="1"/>
    <col min="15091" max="15091" width="6.125" style="1" customWidth="1"/>
    <col min="15092" max="15092" width="7.5" style="1" customWidth="1"/>
    <col min="15093" max="15093" width="12" style="1" customWidth="1"/>
    <col min="15094" max="15095" width="17.75" style="1" customWidth="1"/>
    <col min="15096" max="15096" width="14.875" style="1" customWidth="1"/>
    <col min="15097" max="15098" width="11.125" style="1" customWidth="1"/>
    <col min="15099" max="15099" width="9.625" style="1" customWidth="1"/>
    <col min="15100" max="15102" width="9" style="1"/>
    <col min="15103" max="15103" width="69.25" style="1" customWidth="1"/>
    <col min="15104" max="15344" width="9" style="1"/>
    <col min="15345" max="15345" width="3.625" style="1" customWidth="1"/>
    <col min="15346" max="15346" width="6.5" style="1" customWidth="1"/>
    <col min="15347" max="15347" width="6.125" style="1" customWidth="1"/>
    <col min="15348" max="15348" width="7.5" style="1" customWidth="1"/>
    <col min="15349" max="15349" width="12" style="1" customWidth="1"/>
    <col min="15350" max="15351" width="17.75" style="1" customWidth="1"/>
    <col min="15352" max="15352" width="14.875" style="1" customWidth="1"/>
    <col min="15353" max="15354" width="11.125" style="1" customWidth="1"/>
    <col min="15355" max="15355" width="9.625" style="1" customWidth="1"/>
    <col min="15356" max="15358" width="9" style="1"/>
    <col min="15359" max="15359" width="69.25" style="1" customWidth="1"/>
    <col min="15360" max="15600" width="9" style="1"/>
    <col min="15601" max="15601" width="3.625" style="1" customWidth="1"/>
    <col min="15602" max="15602" width="6.5" style="1" customWidth="1"/>
    <col min="15603" max="15603" width="6.125" style="1" customWidth="1"/>
    <col min="15604" max="15604" width="7.5" style="1" customWidth="1"/>
    <col min="15605" max="15605" width="12" style="1" customWidth="1"/>
    <col min="15606" max="15607" width="17.75" style="1" customWidth="1"/>
    <col min="15608" max="15608" width="14.875" style="1" customWidth="1"/>
    <col min="15609" max="15610" width="11.125" style="1" customWidth="1"/>
    <col min="15611" max="15611" width="9.625" style="1" customWidth="1"/>
    <col min="15612" max="15614" width="9" style="1"/>
    <col min="15615" max="15615" width="69.25" style="1" customWidth="1"/>
    <col min="15616" max="15856" width="9" style="1"/>
    <col min="15857" max="15857" width="3.625" style="1" customWidth="1"/>
    <col min="15858" max="15858" width="6.5" style="1" customWidth="1"/>
    <col min="15859" max="15859" width="6.125" style="1" customWidth="1"/>
    <col min="15860" max="15860" width="7.5" style="1" customWidth="1"/>
    <col min="15861" max="15861" width="12" style="1" customWidth="1"/>
    <col min="15862" max="15863" width="17.75" style="1" customWidth="1"/>
    <col min="15864" max="15864" width="14.875" style="1" customWidth="1"/>
    <col min="15865" max="15866" width="11.125" style="1" customWidth="1"/>
    <col min="15867" max="15867" width="9.625" style="1" customWidth="1"/>
    <col min="15868" max="15870" width="9" style="1"/>
    <col min="15871" max="15871" width="69.25" style="1" customWidth="1"/>
    <col min="15872" max="16112" width="9" style="1"/>
    <col min="16113" max="16113" width="3.625" style="1" customWidth="1"/>
    <col min="16114" max="16114" width="6.5" style="1" customWidth="1"/>
    <col min="16115" max="16115" width="6.125" style="1" customWidth="1"/>
    <col min="16116" max="16116" width="7.5" style="1" customWidth="1"/>
    <col min="16117" max="16117" width="12" style="1" customWidth="1"/>
    <col min="16118" max="16119" width="17.75" style="1" customWidth="1"/>
    <col min="16120" max="16120" width="14.875" style="1" customWidth="1"/>
    <col min="16121" max="16122" width="11.125" style="1" customWidth="1"/>
    <col min="16123" max="16123" width="9.625" style="1" customWidth="1"/>
    <col min="16124" max="16126" width="9" style="1"/>
    <col min="16127" max="16127" width="69.25" style="1" customWidth="1"/>
    <col min="16128" max="16384" width="9" style="1"/>
  </cols>
  <sheetData>
    <row r="1" spans="1:18" ht="21.75" customHeight="1" x14ac:dyDescent="0.15">
      <c r="A1" s="1" t="s">
        <v>86</v>
      </c>
      <c r="E1" s="4"/>
    </row>
    <row r="2" spans="1:18" ht="21.75" customHeight="1" x14ac:dyDescent="0.15">
      <c r="E2" s="4"/>
    </row>
    <row r="3" spans="1:18" ht="30" customHeight="1" thickBot="1" x14ac:dyDescent="0.2">
      <c r="A3" s="1" t="s">
        <v>4</v>
      </c>
      <c r="C3" s="3"/>
      <c r="D3" s="3"/>
      <c r="E3" s="5"/>
      <c r="F3" s="5" t="s">
        <v>85</v>
      </c>
      <c r="I3" s="16" t="s">
        <v>75</v>
      </c>
    </row>
    <row r="4" spans="1:18" ht="30" customHeight="1" thickBot="1" x14ac:dyDescent="0.2">
      <c r="A4" s="1" t="s">
        <v>34</v>
      </c>
      <c r="B4" s="5"/>
      <c r="C4" s="3"/>
      <c r="D4" s="5" t="s">
        <v>9</v>
      </c>
      <c r="E4" s="5"/>
      <c r="I4" s="17" t="s">
        <v>76</v>
      </c>
      <c r="J4" s="18"/>
      <c r="K4" s="19" t="s">
        <v>43</v>
      </c>
      <c r="L4" s="19"/>
      <c r="M4" s="19"/>
      <c r="N4" s="19"/>
      <c r="O4" s="19"/>
      <c r="P4" s="19"/>
      <c r="Q4" s="19"/>
      <c r="R4" s="20"/>
    </row>
    <row r="5" spans="1:18" ht="30" customHeight="1" thickBot="1" x14ac:dyDescent="0.2">
      <c r="A5" s="10" t="s">
        <v>18</v>
      </c>
      <c r="B5" s="11" t="s">
        <v>17</v>
      </c>
      <c r="C5" s="75" t="s">
        <v>33</v>
      </c>
      <c r="D5" s="76"/>
      <c r="E5" s="5"/>
      <c r="I5" s="37">
        <f>$D$19+$D$59</f>
        <v>3430302</v>
      </c>
      <c r="J5" s="21" t="s">
        <v>37</v>
      </c>
      <c r="K5" s="38">
        <f>$D$24-(($D$19+$D$59)+$D$36+$D$48)</f>
        <v>3544705</v>
      </c>
      <c r="L5" s="22"/>
      <c r="M5" s="22"/>
      <c r="N5" s="22"/>
      <c r="O5" s="22"/>
      <c r="P5" s="22"/>
      <c r="Q5" s="22"/>
      <c r="R5" s="23"/>
    </row>
    <row r="6" spans="1:18" ht="30" customHeight="1" thickBot="1" x14ac:dyDescent="0.2">
      <c r="A6" s="12" t="s">
        <v>10</v>
      </c>
      <c r="B6" s="6">
        <f>D24</f>
        <v>10000000</v>
      </c>
      <c r="C6" s="77"/>
      <c r="D6" s="78"/>
      <c r="E6" s="5"/>
      <c r="I6" s="60" t="s">
        <v>77</v>
      </c>
      <c r="M6" s="24"/>
    </row>
    <row r="7" spans="1:18" ht="30" customHeight="1" x14ac:dyDescent="0.15">
      <c r="A7" s="12" t="s">
        <v>11</v>
      </c>
      <c r="B7" s="6">
        <f>B10-B6-B8-B9</f>
        <v>5501775</v>
      </c>
      <c r="C7" s="77"/>
      <c r="D7" s="78"/>
      <c r="E7" s="5"/>
      <c r="I7" s="17" t="s">
        <v>78</v>
      </c>
      <c r="J7" s="18"/>
      <c r="K7" s="19" t="s">
        <v>45</v>
      </c>
      <c r="L7" s="19"/>
      <c r="M7" s="25"/>
      <c r="N7" s="19"/>
      <c r="O7" s="19"/>
      <c r="P7" s="19"/>
      <c r="Q7" s="19"/>
      <c r="R7" s="20"/>
    </row>
    <row r="8" spans="1:18" ht="30" customHeight="1" thickBot="1" x14ac:dyDescent="0.2">
      <c r="A8" s="12" t="s">
        <v>12</v>
      </c>
      <c r="B8" s="6"/>
      <c r="C8" s="77"/>
      <c r="D8" s="78"/>
      <c r="E8" s="5"/>
      <c r="I8" s="37">
        <f>$D$36</f>
        <v>1814997</v>
      </c>
      <c r="J8" s="3" t="s">
        <v>37</v>
      </c>
      <c r="K8" s="38">
        <f>$D$24-(($D$19+$D$59)+$D$36+$D$48)</f>
        <v>3544705</v>
      </c>
      <c r="L8" s="22"/>
      <c r="M8" s="26"/>
      <c r="N8" s="22"/>
      <c r="O8" s="22"/>
      <c r="P8" s="22"/>
      <c r="Q8" s="22"/>
      <c r="R8" s="23"/>
    </row>
    <row r="9" spans="1:18" ht="30" customHeight="1" thickBot="1" x14ac:dyDescent="0.2">
      <c r="A9" s="35" t="s">
        <v>28</v>
      </c>
      <c r="B9" s="39"/>
      <c r="C9" s="79"/>
      <c r="D9" s="80"/>
      <c r="E9" s="5"/>
      <c r="I9" s="17" t="s">
        <v>79</v>
      </c>
      <c r="J9" s="43"/>
    </row>
    <row r="10" spans="1:18" ht="30" customHeight="1" thickTop="1" thickBot="1" x14ac:dyDescent="0.2">
      <c r="A10" s="36" t="s">
        <v>15</v>
      </c>
      <c r="B10" s="31">
        <f>B24</f>
        <v>15501775</v>
      </c>
      <c r="C10" s="64"/>
      <c r="D10" s="65"/>
      <c r="E10" s="5"/>
      <c r="I10" s="37">
        <f>$D$48</f>
        <v>1209996</v>
      </c>
      <c r="J10" s="44" t="s">
        <v>37</v>
      </c>
    </row>
    <row r="11" spans="1:18" ht="30" customHeight="1" x14ac:dyDescent="0.15">
      <c r="C11" s="3"/>
      <c r="D11" s="3"/>
      <c r="E11" s="5"/>
    </row>
    <row r="12" spans="1:18" ht="36" customHeight="1" thickBot="1" x14ac:dyDescent="0.2">
      <c r="A12" s="1" t="s">
        <v>5</v>
      </c>
      <c r="C12" s="3"/>
      <c r="D12" s="3"/>
      <c r="E12" s="5"/>
      <c r="F12" s="5" t="s">
        <v>9</v>
      </c>
      <c r="I12" s="16" t="s">
        <v>47</v>
      </c>
    </row>
    <row r="13" spans="1:18" ht="63" customHeight="1" x14ac:dyDescent="0.15">
      <c r="A13" s="10" t="s">
        <v>6</v>
      </c>
      <c r="B13" s="40" t="s">
        <v>7</v>
      </c>
      <c r="C13" s="40" t="s">
        <v>30</v>
      </c>
      <c r="D13" s="40" t="s">
        <v>55</v>
      </c>
      <c r="E13" s="40" t="s">
        <v>35</v>
      </c>
      <c r="F13" s="41" t="s">
        <v>16</v>
      </c>
      <c r="I13" s="17" t="s">
        <v>42</v>
      </c>
      <c r="J13" s="18" t="s">
        <v>37</v>
      </c>
      <c r="K13" s="19" t="s">
        <v>44</v>
      </c>
      <c r="L13" s="19"/>
      <c r="M13" s="19"/>
      <c r="N13" s="19"/>
      <c r="O13" s="19"/>
      <c r="P13" s="19"/>
      <c r="Q13" s="19"/>
      <c r="R13" s="20"/>
    </row>
    <row r="14" spans="1:18" ht="37.5" customHeight="1" thickBot="1" x14ac:dyDescent="0.2">
      <c r="A14" s="12" t="s">
        <v>0</v>
      </c>
      <c r="B14" s="6">
        <v>90000</v>
      </c>
      <c r="C14" s="7">
        <f t="shared" ref="C14:C21" si="0">ROUNDDOWN(B14/1.1,0)</f>
        <v>81818</v>
      </c>
      <c r="D14" s="7">
        <f>(ROUNDDOWN(C14*2/3,0))</f>
        <v>54545</v>
      </c>
      <c r="E14" s="8" t="s">
        <v>56</v>
      </c>
      <c r="F14" s="13" t="s">
        <v>21</v>
      </c>
      <c r="I14" s="37">
        <f>$D$21</f>
        <v>1718181</v>
      </c>
      <c r="J14" s="21" t="s">
        <v>37</v>
      </c>
      <c r="K14" s="38">
        <f>($D$24-(($D$19+$D$59)+$D$36+$D$48))/2</f>
        <v>1772352.5</v>
      </c>
      <c r="L14" s="22"/>
      <c r="M14" s="22"/>
      <c r="N14" s="22"/>
      <c r="O14" s="22"/>
      <c r="P14" s="22"/>
      <c r="Q14" s="22"/>
      <c r="R14" s="23"/>
    </row>
    <row r="15" spans="1:18" ht="37.5" customHeight="1" x14ac:dyDescent="0.15">
      <c r="A15" s="12" t="s">
        <v>1</v>
      </c>
      <c r="B15" s="6">
        <v>15000</v>
      </c>
      <c r="C15" s="7">
        <f t="shared" si="0"/>
        <v>13636</v>
      </c>
      <c r="D15" s="7">
        <f t="shared" ref="D15:D22" si="1">(ROUNDDOWN(C15*2/3,0))</f>
        <v>9090</v>
      </c>
      <c r="E15" s="9" t="s">
        <v>20</v>
      </c>
      <c r="F15" s="14" t="s">
        <v>22</v>
      </c>
    </row>
    <row r="16" spans="1:18" ht="60.75" thickBot="1" x14ac:dyDescent="0.2">
      <c r="A16" s="12" t="s">
        <v>2</v>
      </c>
      <c r="B16" s="6">
        <v>520771</v>
      </c>
      <c r="C16" s="7">
        <f t="shared" si="0"/>
        <v>473428</v>
      </c>
      <c r="D16" s="7">
        <f t="shared" si="1"/>
        <v>315618</v>
      </c>
      <c r="E16" s="8" t="s">
        <v>70</v>
      </c>
      <c r="F16" s="14"/>
      <c r="I16" s="16" t="s">
        <v>49</v>
      </c>
    </row>
    <row r="17" spans="1:18" ht="60.75" thickBot="1" x14ac:dyDescent="0.2">
      <c r="A17" s="15" t="s">
        <v>31</v>
      </c>
      <c r="B17" s="6">
        <v>1210000</v>
      </c>
      <c r="C17" s="7">
        <f t="shared" si="0"/>
        <v>1100000</v>
      </c>
      <c r="D17" s="7">
        <f t="shared" si="1"/>
        <v>733333</v>
      </c>
      <c r="E17" s="8" t="s">
        <v>29</v>
      </c>
      <c r="F17" s="14"/>
      <c r="I17" s="42">
        <f>D24</f>
        <v>10000000</v>
      </c>
      <c r="J17" s="27" t="s">
        <v>37</v>
      </c>
      <c r="K17" s="66" t="s">
        <v>48</v>
      </c>
      <c r="L17" s="66"/>
      <c r="M17" s="66"/>
      <c r="N17" s="66"/>
      <c r="O17" s="66"/>
      <c r="P17" s="28"/>
      <c r="Q17" s="28"/>
      <c r="R17" s="29"/>
    </row>
    <row r="18" spans="1:18" ht="37.5" customHeight="1" x14ac:dyDescent="0.15">
      <c r="A18" s="12" t="s">
        <v>13</v>
      </c>
      <c r="B18" s="6">
        <v>900000</v>
      </c>
      <c r="C18" s="7">
        <f>ROUNDDOWN(B18/1.1,0)</f>
        <v>818181</v>
      </c>
      <c r="D18" s="7">
        <f t="shared" si="1"/>
        <v>545454</v>
      </c>
      <c r="E18" s="8" t="s">
        <v>19</v>
      </c>
      <c r="F18" s="14" t="s">
        <v>23</v>
      </c>
    </row>
    <row r="19" spans="1:18" ht="37.5" customHeight="1" x14ac:dyDescent="0.15">
      <c r="A19" s="15" t="s">
        <v>71</v>
      </c>
      <c r="B19" s="45">
        <v>2360000</v>
      </c>
      <c r="C19" s="46">
        <f>ROUNDDOWN(B19/1.1,0)</f>
        <v>2145454</v>
      </c>
      <c r="D19" s="46">
        <f t="shared" si="1"/>
        <v>1430302</v>
      </c>
      <c r="E19" s="8" t="s">
        <v>46</v>
      </c>
      <c r="F19" s="14" t="s">
        <v>67</v>
      </c>
    </row>
    <row r="20" spans="1:18" ht="37.5" customHeight="1" x14ac:dyDescent="0.15">
      <c r="A20" s="12" t="s">
        <v>38</v>
      </c>
      <c r="B20" s="45">
        <v>113000</v>
      </c>
      <c r="C20" s="46">
        <f t="shared" si="0"/>
        <v>102727</v>
      </c>
      <c r="D20" s="46">
        <f t="shared" si="1"/>
        <v>68484</v>
      </c>
      <c r="E20" s="8" t="s">
        <v>32</v>
      </c>
      <c r="F20" s="14"/>
    </row>
    <row r="21" spans="1:18" ht="37.5" customHeight="1" x14ac:dyDescent="0.15">
      <c r="A21" s="12" t="s">
        <v>39</v>
      </c>
      <c r="B21" s="45">
        <v>2835000</v>
      </c>
      <c r="C21" s="46">
        <f t="shared" si="0"/>
        <v>2577272</v>
      </c>
      <c r="D21" s="46">
        <f t="shared" si="1"/>
        <v>1718181</v>
      </c>
      <c r="E21" s="8" t="s">
        <v>36</v>
      </c>
      <c r="F21" s="14"/>
    </row>
    <row r="22" spans="1:18" ht="37.5" customHeight="1" x14ac:dyDescent="0.15">
      <c r="A22" s="12" t="s">
        <v>40</v>
      </c>
      <c r="B22" s="45">
        <v>165000</v>
      </c>
      <c r="C22" s="46">
        <f t="shared" ref="C22" si="2">(ROUNDDOWN(B22/1.1,0))</f>
        <v>150000</v>
      </c>
      <c r="D22" s="46">
        <f t="shared" si="1"/>
        <v>100000</v>
      </c>
      <c r="E22" s="8" t="s">
        <v>41</v>
      </c>
      <c r="F22" s="14"/>
    </row>
    <row r="23" spans="1:18" ht="70.5" customHeight="1" thickBot="1" x14ac:dyDescent="0.2">
      <c r="A23" s="47" t="s">
        <v>72</v>
      </c>
      <c r="B23" s="48">
        <f>B36+B48+B59</f>
        <v>7293004</v>
      </c>
      <c r="C23" s="48">
        <f>C36+C48+C59</f>
        <v>6629996</v>
      </c>
      <c r="D23" s="48">
        <f>D36+D48+D59</f>
        <v>5024993</v>
      </c>
      <c r="E23" s="49" t="s">
        <v>14</v>
      </c>
      <c r="F23" s="50" t="s">
        <v>73</v>
      </c>
    </row>
    <row r="24" spans="1:18" ht="37.5" customHeight="1" thickTop="1" thickBot="1" x14ac:dyDescent="0.2">
      <c r="A24" s="36" t="s">
        <v>15</v>
      </c>
      <c r="B24" s="51">
        <f>SUM(B14:B23)</f>
        <v>15501775</v>
      </c>
      <c r="C24" s="51">
        <f>SUM(C14:C23)</f>
        <v>14092512</v>
      </c>
      <c r="D24" s="51">
        <f>SUM(D14:D23)</f>
        <v>10000000</v>
      </c>
      <c r="E24" s="33"/>
      <c r="F24" s="34"/>
    </row>
    <row r="25" spans="1:18" ht="20.100000000000001" customHeight="1" x14ac:dyDescent="0.15">
      <c r="A25" s="63" t="s">
        <v>62</v>
      </c>
      <c r="B25" s="63"/>
      <c r="C25" s="63"/>
      <c r="D25" s="63"/>
      <c r="E25" s="63"/>
      <c r="F25" s="63"/>
    </row>
    <row r="26" spans="1:18" ht="20.100000000000001" customHeight="1" x14ac:dyDescent="0.15">
      <c r="B26" s="52"/>
      <c r="C26" s="3"/>
      <c r="D26" s="3"/>
      <c r="E26" s="5"/>
    </row>
    <row r="27" spans="1:18" ht="20.100000000000001" customHeight="1" thickBot="1" x14ac:dyDescent="0.2">
      <c r="A27" s="1" t="s">
        <v>57</v>
      </c>
      <c r="C27" s="3"/>
      <c r="D27" s="3"/>
      <c r="E27" s="5"/>
      <c r="F27" s="5" t="s">
        <v>9</v>
      </c>
    </row>
    <row r="28" spans="1:18" ht="63" customHeight="1" x14ac:dyDescent="0.15">
      <c r="A28" s="10" t="s">
        <v>6</v>
      </c>
      <c r="B28" s="40" t="s">
        <v>7</v>
      </c>
      <c r="C28" s="40" t="s">
        <v>30</v>
      </c>
      <c r="D28" s="40" t="s">
        <v>66</v>
      </c>
      <c r="E28" s="40" t="s">
        <v>35</v>
      </c>
      <c r="F28" s="41" t="s">
        <v>16</v>
      </c>
    </row>
    <row r="29" spans="1:18" ht="39" customHeight="1" x14ac:dyDescent="0.15">
      <c r="A29" s="12" t="s">
        <v>0</v>
      </c>
      <c r="B29" s="45">
        <f>75000</f>
        <v>75000</v>
      </c>
      <c r="C29" s="46">
        <f>(ROUNDDOWN(B29/1.1,0))</f>
        <v>68181</v>
      </c>
      <c r="D29" s="46">
        <f>(ROUNDDOWN(C29*10/10,0))</f>
        <v>68181</v>
      </c>
      <c r="E29" s="8" t="s">
        <v>58</v>
      </c>
      <c r="F29" s="14" t="s">
        <v>24</v>
      </c>
    </row>
    <row r="30" spans="1:18" ht="39" customHeight="1" x14ac:dyDescent="0.15">
      <c r="A30" s="12" t="s">
        <v>1</v>
      </c>
      <c r="B30" s="45">
        <f>15000</f>
        <v>15000</v>
      </c>
      <c r="C30" s="46">
        <f>(ROUNDDOWN(B30/1.1,0))</f>
        <v>13636</v>
      </c>
      <c r="D30" s="46">
        <f t="shared" ref="D30:D34" si="3">(ROUNDDOWN(C30*10/10,0))</f>
        <v>13636</v>
      </c>
      <c r="E30" s="9" t="s">
        <v>59</v>
      </c>
      <c r="F30" s="14" t="s">
        <v>22</v>
      </c>
    </row>
    <row r="31" spans="1:18" ht="55.5" customHeight="1" x14ac:dyDescent="0.15">
      <c r="A31" s="12" t="s">
        <v>2</v>
      </c>
      <c r="B31" s="45">
        <f>1200000</f>
        <v>1200000</v>
      </c>
      <c r="C31" s="46">
        <f t="shared" ref="C31:C34" si="4">(ROUNDDOWN(B31/1.1,0))</f>
        <v>1090909</v>
      </c>
      <c r="D31" s="46">
        <f t="shared" si="3"/>
        <v>1090909</v>
      </c>
      <c r="E31" s="8" t="s">
        <v>69</v>
      </c>
      <c r="F31" s="14"/>
    </row>
    <row r="32" spans="1:18" ht="39" customHeight="1" x14ac:dyDescent="0.15">
      <c r="A32" s="12" t="s">
        <v>50</v>
      </c>
      <c r="B32" s="45">
        <f>200000</f>
        <v>200000</v>
      </c>
      <c r="C32" s="46">
        <f t="shared" si="4"/>
        <v>181818</v>
      </c>
      <c r="D32" s="46">
        <f t="shared" si="3"/>
        <v>181818</v>
      </c>
      <c r="E32" s="8" t="s">
        <v>60</v>
      </c>
      <c r="F32" s="14" t="s">
        <v>23</v>
      </c>
    </row>
    <row r="33" spans="1:15" ht="39" customHeight="1" thickBot="1" x14ac:dyDescent="0.2">
      <c r="A33" s="12" t="s">
        <v>51</v>
      </c>
      <c r="B33" s="45">
        <f>160000</f>
        <v>160000</v>
      </c>
      <c r="C33" s="46">
        <f t="shared" si="4"/>
        <v>145454</v>
      </c>
      <c r="D33" s="46">
        <f t="shared" si="3"/>
        <v>145454</v>
      </c>
      <c r="E33" s="8" t="s">
        <v>65</v>
      </c>
      <c r="F33" s="14"/>
    </row>
    <row r="34" spans="1:15" ht="39" customHeight="1" x14ac:dyDescent="0.15">
      <c r="A34" s="12" t="s">
        <v>52</v>
      </c>
      <c r="B34" s="45">
        <f>165000</f>
        <v>165000</v>
      </c>
      <c r="C34" s="46">
        <f t="shared" si="4"/>
        <v>150000</v>
      </c>
      <c r="D34" s="46">
        <f t="shared" si="3"/>
        <v>150000</v>
      </c>
      <c r="E34" s="8" t="s">
        <v>41</v>
      </c>
      <c r="F34" s="14"/>
      <c r="I34" s="62" t="s">
        <v>80</v>
      </c>
      <c r="J34" s="67" t="s">
        <v>81</v>
      </c>
      <c r="K34" s="68"/>
      <c r="L34" s="69" t="s">
        <v>84</v>
      </c>
      <c r="M34" s="69"/>
      <c r="N34" s="69"/>
      <c r="O34" s="70"/>
    </row>
    <row r="35" spans="1:15" ht="39" customHeight="1" thickBot="1" x14ac:dyDescent="0.2">
      <c r="A35" s="53" t="s">
        <v>53</v>
      </c>
      <c r="B35" s="54">
        <f>ROUNDDOWN(SUM(B29:B34)*0.1,0)</f>
        <v>181500</v>
      </c>
      <c r="C35" s="54">
        <f>(ROUNDDOWN(SUM(C29:C34)*0.1,0))</f>
        <v>164999</v>
      </c>
      <c r="D35" s="54">
        <f>ROUNDDOWN(SUM(D29:D34)*0.1,0)</f>
        <v>164999</v>
      </c>
      <c r="E35" s="55" t="s">
        <v>54</v>
      </c>
      <c r="F35" s="56"/>
      <c r="I35" s="61">
        <f>D35/(D29+D30+D31+D32+D33+D34)</f>
        <v>9.9999515150927462E-2</v>
      </c>
      <c r="J35" s="71" t="s">
        <v>82</v>
      </c>
      <c r="K35" s="72"/>
      <c r="L35" s="73" t="s">
        <v>83</v>
      </c>
      <c r="M35" s="73"/>
      <c r="N35" s="73"/>
      <c r="O35" s="74"/>
    </row>
    <row r="36" spans="1:15" ht="39" customHeight="1" thickTop="1" thickBot="1" x14ac:dyDescent="0.2">
      <c r="A36" s="30" t="s">
        <v>3</v>
      </c>
      <c r="B36" s="51">
        <f>SUM(B29:B35)</f>
        <v>1996500</v>
      </c>
      <c r="C36" s="57">
        <f>SUM(C29:C35)</f>
        <v>1814997</v>
      </c>
      <c r="D36" s="57">
        <f>SUM(D29:D35)</f>
        <v>1814997</v>
      </c>
      <c r="E36" s="33"/>
      <c r="F36" s="34"/>
    </row>
    <row r="37" spans="1:15" ht="21.75" customHeight="1" x14ac:dyDescent="0.15">
      <c r="A37" s="63" t="s">
        <v>62</v>
      </c>
      <c r="B37" s="63"/>
      <c r="C37" s="63"/>
      <c r="D37" s="63"/>
      <c r="E37" s="63"/>
      <c r="F37" s="63"/>
    </row>
    <row r="38" spans="1:15" x14ac:dyDescent="0.15">
      <c r="C38" s="58"/>
      <c r="D38" s="58"/>
      <c r="E38" s="58"/>
    </row>
    <row r="39" spans="1:15" ht="20.100000000000001" customHeight="1" thickBot="1" x14ac:dyDescent="0.2">
      <c r="A39" s="1" t="s">
        <v>74</v>
      </c>
      <c r="C39" s="3"/>
      <c r="D39" s="3"/>
      <c r="E39" s="5"/>
      <c r="F39" s="5" t="s">
        <v>9</v>
      </c>
    </row>
    <row r="40" spans="1:15" ht="63" customHeight="1" x14ac:dyDescent="0.15">
      <c r="A40" s="10" t="s">
        <v>6</v>
      </c>
      <c r="B40" s="40" t="s">
        <v>7</v>
      </c>
      <c r="C40" s="40" t="s">
        <v>30</v>
      </c>
      <c r="D40" s="40" t="s">
        <v>63</v>
      </c>
      <c r="E40" s="40" t="s">
        <v>35</v>
      </c>
      <c r="F40" s="41" t="s">
        <v>16</v>
      </c>
    </row>
    <row r="41" spans="1:15" ht="39" customHeight="1" x14ac:dyDescent="0.15">
      <c r="A41" s="12" t="s">
        <v>0</v>
      </c>
      <c r="B41" s="45">
        <f>75000</f>
        <v>75000</v>
      </c>
      <c r="C41" s="46">
        <f>(ROUNDDOWN(B41/1.1,0))</f>
        <v>68181</v>
      </c>
      <c r="D41" s="46">
        <f>(ROUNDDOWN(C41*2/3,0))</f>
        <v>45454</v>
      </c>
      <c r="E41" s="8" t="s">
        <v>61</v>
      </c>
      <c r="F41" s="14" t="s">
        <v>24</v>
      </c>
    </row>
    <row r="42" spans="1:15" ht="39" customHeight="1" x14ac:dyDescent="0.15">
      <c r="A42" s="12" t="s">
        <v>1</v>
      </c>
      <c r="B42" s="45">
        <f>15000</f>
        <v>15000</v>
      </c>
      <c r="C42" s="46">
        <f>(ROUNDDOWN(B42/1.1,0))</f>
        <v>13636</v>
      </c>
      <c r="D42" s="46">
        <f t="shared" ref="D42:D46" si="5">(ROUNDDOWN(C42*2/3,0))</f>
        <v>9090</v>
      </c>
      <c r="E42" s="9" t="s">
        <v>59</v>
      </c>
      <c r="F42" s="14" t="s">
        <v>22</v>
      </c>
    </row>
    <row r="43" spans="1:15" ht="55.5" customHeight="1" x14ac:dyDescent="0.15">
      <c r="A43" s="12" t="s">
        <v>2</v>
      </c>
      <c r="B43" s="45">
        <f>1200000</f>
        <v>1200000</v>
      </c>
      <c r="C43" s="46">
        <f t="shared" ref="C43:C46" si="6">(ROUNDDOWN(B43/1.1,0))</f>
        <v>1090909</v>
      </c>
      <c r="D43" s="46">
        <f t="shared" si="5"/>
        <v>727272</v>
      </c>
      <c r="E43" s="8" t="s">
        <v>68</v>
      </c>
      <c r="F43" s="14"/>
    </row>
    <row r="44" spans="1:15" ht="39" customHeight="1" x14ac:dyDescent="0.15">
      <c r="A44" s="12" t="s">
        <v>50</v>
      </c>
      <c r="B44" s="45">
        <f>200000</f>
        <v>200000</v>
      </c>
      <c r="C44" s="46">
        <f t="shared" si="6"/>
        <v>181818</v>
      </c>
      <c r="D44" s="46">
        <f t="shared" si="5"/>
        <v>121212</v>
      </c>
      <c r="E44" s="8" t="s">
        <v>60</v>
      </c>
      <c r="F44" s="14" t="s">
        <v>23</v>
      </c>
    </row>
    <row r="45" spans="1:15" ht="39" customHeight="1" thickBot="1" x14ac:dyDescent="0.2">
      <c r="A45" s="12" t="s">
        <v>51</v>
      </c>
      <c r="B45" s="45">
        <f>160000</f>
        <v>160000</v>
      </c>
      <c r="C45" s="46">
        <f t="shared" si="6"/>
        <v>145454</v>
      </c>
      <c r="D45" s="46">
        <f>(ROUNDDOWN(C45*2/3,0))</f>
        <v>96969</v>
      </c>
      <c r="E45" s="8" t="s">
        <v>65</v>
      </c>
      <c r="F45" s="14"/>
    </row>
    <row r="46" spans="1:15" ht="39" customHeight="1" x14ac:dyDescent="0.15">
      <c r="A46" s="12" t="s">
        <v>52</v>
      </c>
      <c r="B46" s="45">
        <f>165000</f>
        <v>165000</v>
      </c>
      <c r="C46" s="46">
        <f t="shared" si="6"/>
        <v>150000</v>
      </c>
      <c r="D46" s="46">
        <f t="shared" si="5"/>
        <v>100000</v>
      </c>
      <c r="E46" s="8" t="s">
        <v>41</v>
      </c>
      <c r="F46" s="14"/>
      <c r="I46" s="62" t="s">
        <v>80</v>
      </c>
      <c r="J46" s="67" t="s">
        <v>81</v>
      </c>
      <c r="K46" s="68"/>
      <c r="L46" s="69" t="s">
        <v>84</v>
      </c>
      <c r="M46" s="69"/>
      <c r="N46" s="69"/>
      <c r="O46" s="70"/>
    </row>
    <row r="47" spans="1:15" ht="39" customHeight="1" thickBot="1" x14ac:dyDescent="0.2">
      <c r="A47" s="53" t="s">
        <v>53</v>
      </c>
      <c r="B47" s="54">
        <f>ROUNDDOWN(SUM(B41:B46)*0.1,0)</f>
        <v>181500</v>
      </c>
      <c r="C47" s="54">
        <f>(ROUNDDOWN(SUM(C41:C46)*0.1,0))</f>
        <v>164999</v>
      </c>
      <c r="D47" s="54">
        <f>ROUNDDOWN(SUM(D41:D46)*0.1,0)</f>
        <v>109999</v>
      </c>
      <c r="E47" s="55" t="s">
        <v>54</v>
      </c>
      <c r="F47" s="56"/>
      <c r="I47" s="61">
        <f>D47/(D41+D42+D43+D44+D45+D46)</f>
        <v>9.9999363634628094E-2</v>
      </c>
      <c r="J47" s="71" t="s">
        <v>82</v>
      </c>
      <c r="K47" s="72"/>
      <c r="L47" s="73" t="s">
        <v>83</v>
      </c>
      <c r="M47" s="73"/>
      <c r="N47" s="73"/>
      <c r="O47" s="74"/>
    </row>
    <row r="48" spans="1:15" ht="39" customHeight="1" thickTop="1" thickBot="1" x14ac:dyDescent="0.2">
      <c r="A48" s="30" t="s">
        <v>3</v>
      </c>
      <c r="B48" s="51">
        <f>SUM(B41:B47)</f>
        <v>1996500</v>
      </c>
      <c r="C48" s="57">
        <f>SUM(C41:C47)</f>
        <v>1814997</v>
      </c>
      <c r="D48" s="57">
        <f>SUM(D41:D47)</f>
        <v>1209996</v>
      </c>
      <c r="E48" s="33"/>
      <c r="F48" s="34"/>
    </row>
    <row r="49" spans="1:6" ht="21.75" customHeight="1" x14ac:dyDescent="0.15">
      <c r="A49" s="63" t="s">
        <v>62</v>
      </c>
      <c r="B49" s="63"/>
      <c r="C49" s="63"/>
      <c r="D49" s="63"/>
      <c r="E49" s="63"/>
      <c r="F49" s="63"/>
    </row>
    <row r="50" spans="1:6" x14ac:dyDescent="0.15">
      <c r="C50" s="58"/>
      <c r="D50" s="58"/>
      <c r="E50" s="58"/>
    </row>
    <row r="51" spans="1:6" ht="20.100000000000001" customHeight="1" thickBot="1" x14ac:dyDescent="0.2">
      <c r="A51" s="1" t="s">
        <v>64</v>
      </c>
      <c r="C51" s="3"/>
      <c r="D51" s="3"/>
      <c r="E51" s="5"/>
      <c r="F51" s="5" t="s">
        <v>9</v>
      </c>
    </row>
    <row r="52" spans="1:6" ht="63" customHeight="1" x14ac:dyDescent="0.15">
      <c r="A52" s="10" t="s">
        <v>6</v>
      </c>
      <c r="B52" s="40" t="s">
        <v>7</v>
      </c>
      <c r="C52" s="40" t="s">
        <v>30</v>
      </c>
      <c r="D52" s="40" t="s">
        <v>63</v>
      </c>
      <c r="E52" s="40" t="s">
        <v>35</v>
      </c>
      <c r="F52" s="41" t="s">
        <v>16</v>
      </c>
    </row>
    <row r="53" spans="1:6" ht="39" customHeight="1" x14ac:dyDescent="0.15">
      <c r="A53" s="12" t="s">
        <v>0</v>
      </c>
      <c r="B53" s="45">
        <v>180000</v>
      </c>
      <c r="C53" s="46">
        <f>(ROUNDDOWN(B53/1.1,0))</f>
        <v>163636</v>
      </c>
      <c r="D53" s="46">
        <f>(ROUNDDOWN(C53*2/3,0))</f>
        <v>109090</v>
      </c>
      <c r="E53" s="8" t="s">
        <v>25</v>
      </c>
      <c r="F53" s="14" t="s">
        <v>24</v>
      </c>
    </row>
    <row r="54" spans="1:6" ht="39" customHeight="1" x14ac:dyDescent="0.15">
      <c r="A54" s="12" t="s">
        <v>1</v>
      </c>
      <c r="B54" s="45">
        <v>22500</v>
      </c>
      <c r="C54" s="46">
        <f>(ROUNDDOWN(B54/1.1,0))</f>
        <v>20454</v>
      </c>
      <c r="D54" s="46">
        <f t="shared" ref="D54:D56" si="7">(ROUNDDOWN(C54*2/3,0))</f>
        <v>13636</v>
      </c>
      <c r="E54" s="9" t="s">
        <v>26</v>
      </c>
      <c r="F54" s="14" t="s">
        <v>22</v>
      </c>
    </row>
    <row r="55" spans="1:6" ht="55.5" customHeight="1" x14ac:dyDescent="0.15">
      <c r="A55" s="12" t="s">
        <v>2</v>
      </c>
      <c r="B55" s="45">
        <f>1700000-56058-35000-1200-200-30-8</f>
        <v>1607504</v>
      </c>
      <c r="C55" s="46">
        <f t="shared" ref="C55:C58" si="8">(ROUNDDOWN(B55/1.1,0))</f>
        <v>1461367</v>
      </c>
      <c r="D55" s="46">
        <f t="shared" si="7"/>
        <v>974244</v>
      </c>
      <c r="E55" s="8" t="s">
        <v>68</v>
      </c>
      <c r="F55" s="14"/>
    </row>
    <row r="56" spans="1:6" ht="39" customHeight="1" x14ac:dyDescent="0.15">
      <c r="A56" s="12" t="s">
        <v>50</v>
      </c>
      <c r="B56" s="45">
        <v>500000</v>
      </c>
      <c r="C56" s="46">
        <f t="shared" si="8"/>
        <v>454545</v>
      </c>
      <c r="D56" s="46">
        <f t="shared" si="7"/>
        <v>303030</v>
      </c>
      <c r="E56" s="8" t="s">
        <v>27</v>
      </c>
      <c r="F56" s="14" t="s">
        <v>23</v>
      </c>
    </row>
    <row r="57" spans="1:6" ht="39" customHeight="1" x14ac:dyDescent="0.15">
      <c r="A57" s="12" t="s">
        <v>51</v>
      </c>
      <c r="B57" s="45">
        <f>990000-165000</f>
        <v>825000</v>
      </c>
      <c r="C57" s="46">
        <f t="shared" si="8"/>
        <v>750000</v>
      </c>
      <c r="D57" s="46">
        <f>(ROUNDDOWN(C57*2/3,0))</f>
        <v>500000</v>
      </c>
      <c r="E57" s="8" t="s">
        <v>65</v>
      </c>
      <c r="F57" s="14"/>
    </row>
    <row r="58" spans="1:6" ht="39" customHeight="1" thickBot="1" x14ac:dyDescent="0.2">
      <c r="A58" s="35" t="s">
        <v>52</v>
      </c>
      <c r="B58" s="48">
        <f>165000</f>
        <v>165000</v>
      </c>
      <c r="C58" s="54">
        <f t="shared" si="8"/>
        <v>150000</v>
      </c>
      <c r="D58" s="54">
        <f t="shared" ref="D58" si="9">(ROUNDDOWN(C58*2/3,0))</f>
        <v>100000</v>
      </c>
      <c r="E58" s="59" t="s">
        <v>41</v>
      </c>
      <c r="F58" s="56"/>
    </row>
    <row r="59" spans="1:6" ht="39" customHeight="1" thickTop="1" thickBot="1" x14ac:dyDescent="0.2">
      <c r="A59" s="30" t="s">
        <v>3</v>
      </c>
      <c r="B59" s="31">
        <f>SUM(B53:B58)</f>
        <v>3300004</v>
      </c>
      <c r="C59" s="32">
        <f>SUM(C53:C58)</f>
        <v>3000002</v>
      </c>
      <c r="D59" s="32">
        <f>SUM(D53:D58)</f>
        <v>2000000</v>
      </c>
      <c r="E59" s="33"/>
      <c r="F59" s="34"/>
    </row>
    <row r="60" spans="1:6" ht="21.75" customHeight="1" x14ac:dyDescent="0.15">
      <c r="A60" s="63" t="s">
        <v>62</v>
      </c>
      <c r="B60" s="63"/>
      <c r="C60" s="63"/>
      <c r="D60" s="63"/>
      <c r="E60" s="63"/>
      <c r="F60" s="63"/>
    </row>
    <row r="61" spans="1:6" x14ac:dyDescent="0.15">
      <c r="C61" s="2"/>
    </row>
    <row r="62" spans="1:6" x14ac:dyDescent="0.15">
      <c r="C62" s="2"/>
    </row>
    <row r="63" spans="1:6" x14ac:dyDescent="0.15">
      <c r="C63" s="2"/>
    </row>
    <row r="64" spans="1:6" x14ac:dyDescent="0.15">
      <c r="C64" s="2"/>
    </row>
    <row r="65" spans="3:3" x14ac:dyDescent="0.15">
      <c r="C65" s="2"/>
    </row>
    <row r="66" spans="3:3" x14ac:dyDescent="0.15">
      <c r="C66" s="2"/>
    </row>
    <row r="67" spans="3:3" x14ac:dyDescent="0.15">
      <c r="C67" s="2"/>
    </row>
    <row r="68" spans="3:3" x14ac:dyDescent="0.15">
      <c r="C68" s="2"/>
    </row>
    <row r="69" spans="3:3" x14ac:dyDescent="0.15">
      <c r="C69" s="2"/>
    </row>
    <row r="70" spans="3:3" x14ac:dyDescent="0.15">
      <c r="C70" s="2"/>
    </row>
    <row r="71" spans="3:3" x14ac:dyDescent="0.15">
      <c r="C71" s="2"/>
    </row>
    <row r="72" spans="3:3" x14ac:dyDescent="0.15">
      <c r="C72" s="2"/>
    </row>
    <row r="73" spans="3:3" x14ac:dyDescent="0.15">
      <c r="C73" s="2"/>
    </row>
    <row r="74" spans="3:3" x14ac:dyDescent="0.15">
      <c r="C74" s="2"/>
    </row>
    <row r="75" spans="3:3" x14ac:dyDescent="0.15">
      <c r="C75" s="2"/>
    </row>
    <row r="76" spans="3:3" x14ac:dyDescent="0.15">
      <c r="C76" s="2"/>
    </row>
    <row r="77" spans="3:3" x14ac:dyDescent="0.15">
      <c r="C77" s="2"/>
    </row>
    <row r="78" spans="3:3" x14ac:dyDescent="0.15">
      <c r="C78" s="2"/>
    </row>
    <row r="79" spans="3:3" x14ac:dyDescent="0.15">
      <c r="C79" s="2"/>
    </row>
    <row r="80" spans="3:3" x14ac:dyDescent="0.15">
      <c r="C80" s="2"/>
    </row>
    <row r="81" spans="3:3" x14ac:dyDescent="0.15">
      <c r="C81" s="2"/>
    </row>
    <row r="82" spans="3:3" x14ac:dyDescent="0.15">
      <c r="C82" s="2"/>
    </row>
    <row r="83" spans="3:3" x14ac:dyDescent="0.15">
      <c r="C83" s="2"/>
    </row>
    <row r="84" spans="3:3" x14ac:dyDescent="0.15">
      <c r="C84" s="2"/>
    </row>
    <row r="85" spans="3:3" x14ac:dyDescent="0.15">
      <c r="C85" s="2"/>
    </row>
    <row r="86" spans="3:3" x14ac:dyDescent="0.15">
      <c r="C86" s="2"/>
    </row>
    <row r="87" spans="3:3" x14ac:dyDescent="0.15">
      <c r="C87" s="2"/>
    </row>
    <row r="88" spans="3:3" x14ac:dyDescent="0.15">
      <c r="C88" s="2"/>
    </row>
    <row r="89" spans="3:3" x14ac:dyDescent="0.15">
      <c r="C89" s="2"/>
    </row>
    <row r="90" spans="3:3" x14ac:dyDescent="0.15">
      <c r="C90" s="2"/>
    </row>
    <row r="91" spans="3:3" x14ac:dyDescent="0.15">
      <c r="C91" s="2"/>
    </row>
    <row r="92" spans="3:3" x14ac:dyDescent="0.15">
      <c r="C92" s="2"/>
    </row>
    <row r="93" spans="3:3" x14ac:dyDescent="0.15">
      <c r="C93" s="2"/>
    </row>
    <row r="94" spans="3:3" x14ac:dyDescent="0.15">
      <c r="C94" s="2"/>
    </row>
    <row r="95" spans="3:3" x14ac:dyDescent="0.15">
      <c r="C95" s="2"/>
    </row>
    <row r="96" spans="3:3" x14ac:dyDescent="0.15">
      <c r="C96" s="2"/>
    </row>
    <row r="97" spans="3:3" x14ac:dyDescent="0.15">
      <c r="C97" s="2"/>
    </row>
    <row r="98" spans="3:3" x14ac:dyDescent="0.15">
      <c r="C98" s="2"/>
    </row>
    <row r="99" spans="3:3" x14ac:dyDescent="0.15">
      <c r="C99" s="2"/>
    </row>
    <row r="100" spans="3:3" x14ac:dyDescent="0.15">
      <c r="C100" s="2"/>
    </row>
    <row r="101" spans="3:3" x14ac:dyDescent="0.15">
      <c r="C101" s="2"/>
    </row>
    <row r="102" spans="3:3" x14ac:dyDescent="0.15">
      <c r="C102" s="2"/>
    </row>
    <row r="103" spans="3:3" x14ac:dyDescent="0.15">
      <c r="C103" s="2"/>
    </row>
    <row r="104" spans="3:3" x14ac:dyDescent="0.15">
      <c r="C104" s="2"/>
    </row>
    <row r="105" spans="3:3" x14ac:dyDescent="0.15">
      <c r="C105" s="2"/>
    </row>
    <row r="106" spans="3:3" x14ac:dyDescent="0.15">
      <c r="C106" s="2"/>
    </row>
    <row r="107" spans="3:3" x14ac:dyDescent="0.15">
      <c r="C107" s="2"/>
    </row>
    <row r="108" spans="3:3" x14ac:dyDescent="0.15">
      <c r="C108" s="2"/>
    </row>
    <row r="109" spans="3:3" x14ac:dyDescent="0.15">
      <c r="C109" s="2"/>
    </row>
    <row r="110" spans="3:3" x14ac:dyDescent="0.15">
      <c r="C110" s="2"/>
    </row>
    <row r="111" spans="3:3" x14ac:dyDescent="0.15">
      <c r="C111" s="2"/>
    </row>
    <row r="112" spans="3:3" x14ac:dyDescent="0.15">
      <c r="C112" s="2"/>
    </row>
    <row r="113" spans="3:3" x14ac:dyDescent="0.15">
      <c r="C113" s="2"/>
    </row>
    <row r="114" spans="3:3" x14ac:dyDescent="0.15">
      <c r="C114" s="2"/>
    </row>
    <row r="115" spans="3:3" x14ac:dyDescent="0.15">
      <c r="C115" s="2"/>
    </row>
    <row r="116" spans="3:3" x14ac:dyDescent="0.15">
      <c r="C116" s="2"/>
    </row>
    <row r="117" spans="3:3" x14ac:dyDescent="0.15">
      <c r="C117" s="2"/>
    </row>
    <row r="118" spans="3:3" x14ac:dyDescent="0.15">
      <c r="C118" s="2"/>
    </row>
    <row r="119" spans="3:3" x14ac:dyDescent="0.15">
      <c r="C119" s="2"/>
    </row>
    <row r="120" spans="3:3" x14ac:dyDescent="0.15">
      <c r="C120" s="2"/>
    </row>
    <row r="121" spans="3:3" x14ac:dyDescent="0.15">
      <c r="C121" s="2"/>
    </row>
    <row r="122" spans="3:3" x14ac:dyDescent="0.15">
      <c r="C122" s="2"/>
    </row>
    <row r="123" spans="3:3" x14ac:dyDescent="0.15">
      <c r="C123" s="2"/>
    </row>
    <row r="124" spans="3:3" x14ac:dyDescent="0.15">
      <c r="C124" s="2"/>
    </row>
    <row r="125" spans="3:3" x14ac:dyDescent="0.15">
      <c r="C125" s="2"/>
    </row>
    <row r="126" spans="3:3" x14ac:dyDescent="0.15">
      <c r="C126" s="2"/>
    </row>
    <row r="127" spans="3:3" x14ac:dyDescent="0.15">
      <c r="C127" s="2"/>
    </row>
    <row r="128" spans="3:3" x14ac:dyDescent="0.15">
      <c r="C128" s="2"/>
    </row>
    <row r="129" spans="3:3" x14ac:dyDescent="0.15">
      <c r="C129" s="2"/>
    </row>
    <row r="130" spans="3:3" x14ac:dyDescent="0.15">
      <c r="C130" s="2"/>
    </row>
    <row r="131" spans="3:3" x14ac:dyDescent="0.15">
      <c r="C131" s="2"/>
    </row>
    <row r="132" spans="3:3" x14ac:dyDescent="0.15">
      <c r="C132" s="2"/>
    </row>
    <row r="133" spans="3:3" x14ac:dyDescent="0.15">
      <c r="C133" s="2"/>
    </row>
    <row r="134" spans="3:3" x14ac:dyDescent="0.15">
      <c r="C134" s="2"/>
    </row>
    <row r="135" spans="3:3" x14ac:dyDescent="0.15">
      <c r="C135" s="2"/>
    </row>
    <row r="136" spans="3:3" x14ac:dyDescent="0.15">
      <c r="C136" s="2"/>
    </row>
    <row r="137" spans="3:3" x14ac:dyDescent="0.15">
      <c r="C137" s="2"/>
    </row>
    <row r="138" spans="3:3" x14ac:dyDescent="0.15">
      <c r="C138" s="2"/>
    </row>
    <row r="139" spans="3:3" x14ac:dyDescent="0.15">
      <c r="C139" s="2"/>
    </row>
    <row r="140" spans="3:3" x14ac:dyDescent="0.15">
      <c r="C140" s="2"/>
    </row>
    <row r="141" spans="3:3" x14ac:dyDescent="0.15">
      <c r="C141" s="2"/>
    </row>
    <row r="142" spans="3:3" x14ac:dyDescent="0.15">
      <c r="C142" s="2"/>
    </row>
    <row r="143" spans="3:3" x14ac:dyDescent="0.15">
      <c r="C143" s="2"/>
    </row>
    <row r="144" spans="3:3" x14ac:dyDescent="0.15">
      <c r="C144" s="2"/>
    </row>
    <row r="145" spans="3:3" x14ac:dyDescent="0.15">
      <c r="C145" s="2"/>
    </row>
    <row r="146" spans="3:3" x14ac:dyDescent="0.15">
      <c r="C146" s="2"/>
    </row>
    <row r="147" spans="3:3" x14ac:dyDescent="0.15">
      <c r="C147" s="2"/>
    </row>
    <row r="148" spans="3:3" x14ac:dyDescent="0.15">
      <c r="C148" s="2"/>
    </row>
    <row r="149" spans="3:3" x14ac:dyDescent="0.15">
      <c r="C149" s="2"/>
    </row>
    <row r="150" spans="3:3" x14ac:dyDescent="0.15">
      <c r="C150" s="2"/>
    </row>
    <row r="151" spans="3:3" x14ac:dyDescent="0.15">
      <c r="C151" s="2"/>
    </row>
    <row r="152" spans="3:3" x14ac:dyDescent="0.15">
      <c r="C152" s="2"/>
    </row>
    <row r="153" spans="3:3" x14ac:dyDescent="0.15">
      <c r="C153" s="2"/>
    </row>
    <row r="154" spans="3:3" x14ac:dyDescent="0.15">
      <c r="C154" s="2"/>
    </row>
    <row r="155" spans="3:3" x14ac:dyDescent="0.15">
      <c r="C155" s="2"/>
    </row>
    <row r="156" spans="3:3" x14ac:dyDescent="0.15">
      <c r="C156" s="2"/>
    </row>
    <row r="157" spans="3:3" x14ac:dyDescent="0.15">
      <c r="C157" s="2"/>
    </row>
    <row r="158" spans="3:3" x14ac:dyDescent="0.15">
      <c r="C158" s="2"/>
    </row>
    <row r="159" spans="3:3" x14ac:dyDescent="0.15">
      <c r="C159" s="2"/>
    </row>
    <row r="160" spans="3:3" x14ac:dyDescent="0.15">
      <c r="C160" s="2"/>
    </row>
    <row r="161" spans="3:3" x14ac:dyDescent="0.15">
      <c r="C161" s="2"/>
    </row>
    <row r="162" spans="3:3" x14ac:dyDescent="0.15">
      <c r="C162" s="2"/>
    </row>
    <row r="163" spans="3:3" x14ac:dyDescent="0.15">
      <c r="C163" s="2"/>
    </row>
    <row r="164" spans="3:3" x14ac:dyDescent="0.15">
      <c r="C164" s="2"/>
    </row>
    <row r="165" spans="3:3" x14ac:dyDescent="0.15">
      <c r="C165" s="2"/>
    </row>
    <row r="166" spans="3:3" x14ac:dyDescent="0.15">
      <c r="C166" s="2"/>
    </row>
    <row r="167" spans="3:3" x14ac:dyDescent="0.15">
      <c r="C167" s="2"/>
    </row>
    <row r="168" spans="3:3" x14ac:dyDescent="0.15">
      <c r="C168" s="2"/>
    </row>
    <row r="169" spans="3:3" x14ac:dyDescent="0.15">
      <c r="C169" s="2"/>
    </row>
    <row r="170" spans="3:3" x14ac:dyDescent="0.15">
      <c r="C170" s="2"/>
    </row>
    <row r="171" spans="3:3" x14ac:dyDescent="0.15">
      <c r="C171" s="2"/>
    </row>
    <row r="172" spans="3:3" x14ac:dyDescent="0.15">
      <c r="C172" s="2"/>
    </row>
    <row r="173" spans="3:3" x14ac:dyDescent="0.15">
      <c r="C173" s="2"/>
    </row>
    <row r="174" spans="3:3" x14ac:dyDescent="0.15">
      <c r="C174" s="2"/>
    </row>
    <row r="175" spans="3:3" x14ac:dyDescent="0.15">
      <c r="C175" s="2"/>
    </row>
    <row r="176" spans="3:3" x14ac:dyDescent="0.15">
      <c r="C176" s="2"/>
    </row>
    <row r="177" spans="3:3" x14ac:dyDescent="0.15">
      <c r="C177" s="2"/>
    </row>
    <row r="178" spans="3:3" x14ac:dyDescent="0.15">
      <c r="C178" s="2"/>
    </row>
    <row r="179" spans="3:3" x14ac:dyDescent="0.15">
      <c r="C179" s="2"/>
    </row>
    <row r="180" spans="3:3" x14ac:dyDescent="0.15">
      <c r="C180" s="2"/>
    </row>
    <row r="181" spans="3:3" x14ac:dyDescent="0.15">
      <c r="C181" s="2"/>
    </row>
    <row r="182" spans="3:3" x14ac:dyDescent="0.15">
      <c r="C182" s="2"/>
    </row>
    <row r="183" spans="3:3" x14ac:dyDescent="0.15">
      <c r="C183" s="2"/>
    </row>
    <row r="184" spans="3:3" x14ac:dyDescent="0.15">
      <c r="C184" s="2"/>
    </row>
    <row r="185" spans="3:3" x14ac:dyDescent="0.15">
      <c r="C185" s="2"/>
    </row>
    <row r="186" spans="3:3" x14ac:dyDescent="0.15">
      <c r="C186" s="2"/>
    </row>
    <row r="187" spans="3:3" x14ac:dyDescent="0.15">
      <c r="C187" s="2"/>
    </row>
    <row r="188" spans="3:3" x14ac:dyDescent="0.15">
      <c r="C188" s="2"/>
    </row>
    <row r="189" spans="3:3" x14ac:dyDescent="0.15">
      <c r="C189" s="2"/>
    </row>
    <row r="190" spans="3:3" x14ac:dyDescent="0.15">
      <c r="C190" s="2"/>
    </row>
    <row r="191" spans="3:3" x14ac:dyDescent="0.15">
      <c r="C191" s="2"/>
    </row>
    <row r="192" spans="3:3" x14ac:dyDescent="0.15">
      <c r="C192" s="2"/>
    </row>
    <row r="193" spans="3:3" x14ac:dyDescent="0.15">
      <c r="C193" s="2"/>
    </row>
    <row r="194" spans="3:3" x14ac:dyDescent="0.15">
      <c r="C194" s="2"/>
    </row>
    <row r="195" spans="3:3" x14ac:dyDescent="0.15">
      <c r="C195" s="2"/>
    </row>
    <row r="196" spans="3:3" x14ac:dyDescent="0.15">
      <c r="C196" s="2"/>
    </row>
    <row r="197" spans="3:3" x14ac:dyDescent="0.15">
      <c r="C197" s="2"/>
    </row>
    <row r="198" spans="3:3" x14ac:dyDescent="0.15">
      <c r="C198" s="2"/>
    </row>
    <row r="199" spans="3:3" x14ac:dyDescent="0.15">
      <c r="C199" s="2"/>
    </row>
    <row r="200" spans="3:3" x14ac:dyDescent="0.15">
      <c r="C200" s="2"/>
    </row>
    <row r="201" spans="3:3" x14ac:dyDescent="0.15">
      <c r="C201" s="2"/>
    </row>
    <row r="202" spans="3:3" x14ac:dyDescent="0.15">
      <c r="C202" s="2"/>
    </row>
    <row r="203" spans="3:3" x14ac:dyDescent="0.15">
      <c r="C203" s="2"/>
    </row>
    <row r="204" spans="3:3" x14ac:dyDescent="0.15">
      <c r="C204" s="2"/>
    </row>
    <row r="205" spans="3:3" x14ac:dyDescent="0.15">
      <c r="C205" s="2"/>
    </row>
    <row r="206" spans="3:3" x14ac:dyDescent="0.15">
      <c r="C206" s="2"/>
    </row>
    <row r="207" spans="3:3" x14ac:dyDescent="0.15">
      <c r="C207" s="2"/>
    </row>
    <row r="208" spans="3:3" x14ac:dyDescent="0.15">
      <c r="C208" s="2"/>
    </row>
    <row r="209" spans="3:3" x14ac:dyDescent="0.15">
      <c r="C209" s="2"/>
    </row>
    <row r="210" spans="3:3" x14ac:dyDescent="0.15">
      <c r="C210" s="2"/>
    </row>
    <row r="211" spans="3:3" x14ac:dyDescent="0.15">
      <c r="C211" s="2"/>
    </row>
    <row r="212" spans="3:3" x14ac:dyDescent="0.15">
      <c r="C212" s="2"/>
    </row>
    <row r="213" spans="3:3" x14ac:dyDescent="0.15">
      <c r="C213" s="2"/>
    </row>
    <row r="214" spans="3:3" x14ac:dyDescent="0.15">
      <c r="C214" s="2"/>
    </row>
    <row r="215" spans="3:3" x14ac:dyDescent="0.15">
      <c r="C215" s="2"/>
    </row>
    <row r="216" spans="3:3" x14ac:dyDescent="0.15">
      <c r="C216" s="2"/>
    </row>
    <row r="217" spans="3:3" x14ac:dyDescent="0.15">
      <c r="C217" s="2"/>
    </row>
    <row r="218" spans="3:3" x14ac:dyDescent="0.15">
      <c r="C218" s="2"/>
    </row>
    <row r="219" spans="3:3" x14ac:dyDescent="0.15">
      <c r="C219" s="2"/>
    </row>
    <row r="220" spans="3:3" x14ac:dyDescent="0.15">
      <c r="C220" s="2"/>
    </row>
    <row r="221" spans="3:3" x14ac:dyDescent="0.15">
      <c r="C221" s="2"/>
    </row>
    <row r="222" spans="3:3" x14ac:dyDescent="0.15">
      <c r="C222" s="2"/>
    </row>
    <row r="223" spans="3:3" x14ac:dyDescent="0.15">
      <c r="C223" s="2"/>
    </row>
    <row r="224" spans="3:3" x14ac:dyDescent="0.15">
      <c r="C224" s="2"/>
    </row>
    <row r="225" spans="3:3" x14ac:dyDescent="0.15">
      <c r="C225" s="2"/>
    </row>
    <row r="226" spans="3:3" x14ac:dyDescent="0.15">
      <c r="C226" s="2"/>
    </row>
    <row r="227" spans="3:3" x14ac:dyDescent="0.15">
      <c r="C227" s="2"/>
    </row>
    <row r="228" spans="3:3" x14ac:dyDescent="0.15">
      <c r="C228" s="2"/>
    </row>
    <row r="229" spans="3:3" x14ac:dyDescent="0.15">
      <c r="C229" s="2"/>
    </row>
    <row r="230" spans="3:3" x14ac:dyDescent="0.15">
      <c r="C230" s="2"/>
    </row>
    <row r="231" spans="3:3" x14ac:dyDescent="0.15">
      <c r="C231" s="2"/>
    </row>
    <row r="232" spans="3:3" x14ac:dyDescent="0.15">
      <c r="C232" s="2"/>
    </row>
    <row r="233" spans="3:3" x14ac:dyDescent="0.15">
      <c r="C233" s="2"/>
    </row>
    <row r="234" spans="3:3" x14ac:dyDescent="0.15">
      <c r="C234" s="2"/>
    </row>
    <row r="235" spans="3:3" x14ac:dyDescent="0.15">
      <c r="C235" s="2"/>
    </row>
    <row r="236" spans="3:3" x14ac:dyDescent="0.15">
      <c r="C236" s="2"/>
    </row>
    <row r="237" spans="3:3" x14ac:dyDescent="0.15">
      <c r="C237" s="2"/>
    </row>
    <row r="238" spans="3:3" x14ac:dyDescent="0.15">
      <c r="C238" s="2"/>
    </row>
    <row r="239" spans="3:3" x14ac:dyDescent="0.15">
      <c r="C239" s="2"/>
    </row>
    <row r="240" spans="3:3" x14ac:dyDescent="0.15">
      <c r="C240" s="2"/>
    </row>
    <row r="241" spans="3:3" x14ac:dyDescent="0.15">
      <c r="C241" s="2"/>
    </row>
    <row r="242" spans="3:3" x14ac:dyDescent="0.15">
      <c r="C242" s="2"/>
    </row>
    <row r="243" spans="3:3" x14ac:dyDescent="0.15">
      <c r="C243" s="2"/>
    </row>
    <row r="244" spans="3:3" x14ac:dyDescent="0.15">
      <c r="C244" s="2"/>
    </row>
    <row r="245" spans="3:3" x14ac:dyDescent="0.15">
      <c r="C245" s="2"/>
    </row>
    <row r="246" spans="3:3" x14ac:dyDescent="0.15">
      <c r="C246" s="2"/>
    </row>
    <row r="247" spans="3:3" x14ac:dyDescent="0.15">
      <c r="C247" s="2"/>
    </row>
  </sheetData>
  <mergeCells count="19">
    <mergeCell ref="C10:D10"/>
    <mergeCell ref="C5:D5"/>
    <mergeCell ref="C6:D6"/>
    <mergeCell ref="C7:D7"/>
    <mergeCell ref="C8:D8"/>
    <mergeCell ref="C9:D9"/>
    <mergeCell ref="K17:O17"/>
    <mergeCell ref="A25:F25"/>
    <mergeCell ref="J34:K34"/>
    <mergeCell ref="L34:O34"/>
    <mergeCell ref="J35:K35"/>
    <mergeCell ref="L35:O35"/>
    <mergeCell ref="A60:F60"/>
    <mergeCell ref="A37:F37"/>
    <mergeCell ref="J46:K46"/>
    <mergeCell ref="L46:O46"/>
    <mergeCell ref="J47:K47"/>
    <mergeCell ref="L47:O47"/>
    <mergeCell ref="A49:F49"/>
  </mergeCells>
  <phoneticPr fontId="2"/>
  <printOptions horizontalCentered="1"/>
  <pageMargins left="0.70866141732283472" right="0.35433070866141736" top="0.74803149606299213" bottom="0.74803149606299213" header="0.31496062992125984" footer="0.31496062992125984"/>
  <pageSetup paperSize="8"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収支予算書（令和５年度）</vt:lpstr>
      <vt:lpstr>収支予算書（複数年度事業の場合のみ作成）</vt:lpstr>
      <vt:lpstr>'収支予算書（複数年度事業の場合のみ作成）'!Print_Area</vt:lpstr>
      <vt:lpstr>'収支予算書（令和５年度）'!Print_Area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太田 真由美</dc:creator>
  <cp:lastModifiedBy>市田 聡</cp:lastModifiedBy>
  <cp:lastPrinted>2023-02-16T06:28:01Z</cp:lastPrinted>
  <dcterms:created xsi:type="dcterms:W3CDTF">2006-09-16T00:00:00Z</dcterms:created>
  <dcterms:modified xsi:type="dcterms:W3CDTF">2023-03-30T09:19:56Z</dcterms:modified>
</cp:coreProperties>
</file>